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МБДОУ 15\Питание\"/>
    </mc:Choice>
  </mc:AlternateContent>
  <bookViews>
    <workbookView xWindow="2520" yWindow="-168" windowWidth="15480" windowHeight="11640"/>
  </bookViews>
  <sheets>
    <sheet name="3 до 7 лет 10 часов " sheetId="13" r:id="rId1"/>
    <sheet name="3-7лет 24 часов новая" sheetId="15" r:id="rId2"/>
    <sheet name="3-7 лет 12 часов" sheetId="16" r:id="rId3"/>
  </sheets>
  <definedNames>
    <definedName name="_xlnm.Print_Area" localSheetId="0">'3 до 7 лет 10 часов '!$A$2:$O$321</definedName>
    <definedName name="_xlnm.Print_Area" localSheetId="1">'3-7лет 24 часов новая'!$A$1:$O$380</definedName>
  </definedNames>
  <calcPr calcId="162913"/>
</workbook>
</file>

<file path=xl/calcChain.xml><?xml version="1.0" encoding="utf-8"?>
<calcChain xmlns="http://schemas.openxmlformats.org/spreadsheetml/2006/main">
  <c r="F144" i="13" l="1"/>
  <c r="F126" i="13"/>
  <c r="O68" i="13" l="1"/>
  <c r="F70" i="13"/>
  <c r="H70" i="13"/>
  <c r="I70" i="13"/>
  <c r="J70" i="13"/>
  <c r="K70" i="13"/>
  <c r="L70" i="13"/>
  <c r="M70" i="13"/>
  <c r="N70" i="13"/>
  <c r="O70" i="13"/>
  <c r="N68" i="13"/>
  <c r="M68" i="13"/>
  <c r="L68" i="13"/>
  <c r="K68" i="13"/>
  <c r="J68" i="13"/>
  <c r="F68" i="13"/>
  <c r="I68" i="13"/>
  <c r="H68" i="13"/>
  <c r="H251" i="13"/>
  <c r="O228" i="13"/>
  <c r="N228" i="13"/>
  <c r="M228" i="13"/>
  <c r="L228" i="13"/>
  <c r="K228" i="13"/>
  <c r="J228" i="13"/>
  <c r="I228" i="13"/>
  <c r="H228" i="13"/>
  <c r="F228" i="13"/>
  <c r="I184" i="13"/>
  <c r="H184" i="13"/>
  <c r="F184" i="13"/>
  <c r="F112" i="13"/>
  <c r="J57" i="13"/>
  <c r="O99" i="13"/>
  <c r="N99" i="13"/>
  <c r="M99" i="13"/>
  <c r="L99" i="13"/>
  <c r="K99" i="13"/>
  <c r="J99" i="13"/>
  <c r="I99" i="13"/>
  <c r="H99" i="13"/>
  <c r="F99" i="13"/>
  <c r="E53" i="13"/>
  <c r="F53" i="13"/>
  <c r="G53" i="13"/>
  <c r="H53" i="13"/>
  <c r="I53" i="13"/>
  <c r="J53" i="13"/>
  <c r="K53" i="13"/>
  <c r="L53" i="13"/>
  <c r="M53" i="13"/>
  <c r="N53" i="13"/>
  <c r="O53" i="13"/>
  <c r="E108" i="13"/>
  <c r="F108" i="13"/>
  <c r="G108" i="13"/>
  <c r="G114" i="13" s="1"/>
  <c r="H108" i="13"/>
  <c r="I108" i="13"/>
  <c r="J108" i="13"/>
  <c r="K108" i="13"/>
  <c r="L108" i="13"/>
  <c r="M108" i="13"/>
  <c r="N108" i="13"/>
  <c r="O108" i="13"/>
  <c r="F299" i="13"/>
  <c r="O271" i="13"/>
  <c r="N271" i="13"/>
  <c r="M271" i="13"/>
  <c r="L271" i="13"/>
  <c r="K271" i="13"/>
  <c r="J271" i="13"/>
  <c r="I271" i="13"/>
  <c r="H271" i="13"/>
  <c r="G271" i="13"/>
  <c r="F271" i="13"/>
  <c r="E271" i="13"/>
  <c r="O269" i="13"/>
  <c r="N269" i="13"/>
  <c r="M269" i="13"/>
  <c r="L269" i="13"/>
  <c r="K269" i="13"/>
  <c r="J269" i="13"/>
  <c r="I269" i="13"/>
  <c r="H269" i="13"/>
  <c r="G269" i="13"/>
  <c r="E269" i="13"/>
  <c r="O279" i="13"/>
  <c r="N279" i="13"/>
  <c r="M279" i="13"/>
  <c r="L279" i="13"/>
  <c r="K279" i="13"/>
  <c r="J279" i="13"/>
  <c r="I279" i="13"/>
  <c r="H279" i="13"/>
  <c r="F279" i="13"/>
  <c r="F241" i="13"/>
  <c r="H241" i="13"/>
  <c r="I241" i="13"/>
  <c r="O215" i="13"/>
  <c r="N215" i="13"/>
  <c r="M215" i="13"/>
  <c r="L215" i="13"/>
  <c r="K215" i="13"/>
  <c r="J215" i="13"/>
  <c r="I215" i="13"/>
  <c r="H215" i="13"/>
  <c r="F215" i="13"/>
  <c r="F199" i="13"/>
  <c r="O184" i="13"/>
  <c r="N184" i="13"/>
  <c r="M184" i="13"/>
  <c r="L184" i="13"/>
  <c r="K184" i="13"/>
  <c r="J184" i="13"/>
  <c r="O156" i="13"/>
  <c r="N156" i="13"/>
  <c r="M156" i="13"/>
  <c r="L156" i="13"/>
  <c r="K156" i="13"/>
  <c r="J156" i="13"/>
  <c r="I156" i="13"/>
  <c r="H156" i="13"/>
  <c r="F156" i="13"/>
  <c r="N324" i="16"/>
  <c r="M324" i="16"/>
  <c r="L324" i="16"/>
  <c r="K324" i="16"/>
  <c r="J324" i="16"/>
  <c r="I324" i="16"/>
  <c r="H324" i="16"/>
  <c r="G324" i="16"/>
  <c r="F324" i="16"/>
  <c r="E324" i="16"/>
  <c r="N317" i="16"/>
  <c r="M317" i="16"/>
  <c r="L317" i="16"/>
  <c r="K317" i="16"/>
  <c r="J317" i="16"/>
  <c r="I317" i="16"/>
  <c r="H317" i="16"/>
  <c r="G317" i="16"/>
  <c r="F317" i="16"/>
  <c r="E317" i="16"/>
  <c r="N307" i="16"/>
  <c r="N326" i="16" s="1"/>
  <c r="M307" i="16"/>
  <c r="L307" i="16"/>
  <c r="K307" i="16"/>
  <c r="J307" i="16"/>
  <c r="I307" i="16"/>
  <c r="H307" i="16"/>
  <c r="G307" i="16"/>
  <c r="F307" i="16"/>
  <c r="E307" i="16"/>
  <c r="E326" i="16" s="1"/>
  <c r="N302" i="16"/>
  <c r="M302" i="16"/>
  <c r="M326" i="16" s="1"/>
  <c r="L302" i="16"/>
  <c r="L326" i="16" s="1"/>
  <c r="K302" i="16"/>
  <c r="J302" i="16"/>
  <c r="J326" i="16" s="1"/>
  <c r="I302" i="16"/>
  <c r="H302" i="16"/>
  <c r="H326" i="16"/>
  <c r="G302" i="16"/>
  <c r="G326" i="16" s="1"/>
  <c r="G327" i="16" s="1"/>
  <c r="F302" i="16"/>
  <c r="N292" i="16"/>
  <c r="M292" i="16"/>
  <c r="L292" i="16"/>
  <c r="K292" i="16"/>
  <c r="J292" i="16"/>
  <c r="I292" i="16"/>
  <c r="H292" i="16"/>
  <c r="G292" i="16"/>
  <c r="F292" i="16"/>
  <c r="E292" i="16"/>
  <c r="N285" i="16"/>
  <c r="M285" i="16"/>
  <c r="L285" i="16"/>
  <c r="K285" i="16"/>
  <c r="K294" i="16" s="1"/>
  <c r="J285" i="16"/>
  <c r="I285" i="16"/>
  <c r="H285" i="16"/>
  <c r="G285" i="16"/>
  <c r="F285" i="16"/>
  <c r="E285" i="16"/>
  <c r="N277" i="16"/>
  <c r="M277" i="16"/>
  <c r="L277" i="16"/>
  <c r="K277" i="16"/>
  <c r="J277" i="16"/>
  <c r="I277" i="16"/>
  <c r="I294" i="16" s="1"/>
  <c r="H277" i="16"/>
  <c r="G277" i="16"/>
  <c r="F277" i="16"/>
  <c r="E277" i="16"/>
  <c r="N271" i="16"/>
  <c r="N294" i="16" s="1"/>
  <c r="M271" i="16"/>
  <c r="M294" i="16"/>
  <c r="L271" i="16"/>
  <c r="L294" i="16" s="1"/>
  <c r="K271" i="16"/>
  <c r="J271" i="16"/>
  <c r="J294" i="16" s="1"/>
  <c r="I271" i="16"/>
  <c r="H271" i="16"/>
  <c r="H294" i="16" s="1"/>
  <c r="G271" i="16"/>
  <c r="G294" i="16"/>
  <c r="G295" i="16" s="1"/>
  <c r="F271" i="16"/>
  <c r="F294" i="16" s="1"/>
  <c r="E271" i="16"/>
  <c r="E294" i="16"/>
  <c r="N262" i="16"/>
  <c r="M262" i="16"/>
  <c r="L262" i="16"/>
  <c r="K262" i="16"/>
  <c r="J262" i="16"/>
  <c r="I262" i="16"/>
  <c r="H262" i="16"/>
  <c r="G262" i="16"/>
  <c r="F262" i="16"/>
  <c r="E262" i="16"/>
  <c r="N257" i="16"/>
  <c r="M257" i="16"/>
  <c r="L257" i="16"/>
  <c r="L264" i="16" s="1"/>
  <c r="K257" i="16"/>
  <c r="J257" i="16"/>
  <c r="I257" i="16"/>
  <c r="H257" i="16"/>
  <c r="G257" i="16"/>
  <c r="F257" i="16"/>
  <c r="E257" i="16"/>
  <c r="N248" i="16"/>
  <c r="M248" i="16"/>
  <c r="L248" i="16"/>
  <c r="K248" i="16"/>
  <c r="J248" i="16"/>
  <c r="J264" i="16" s="1"/>
  <c r="I248" i="16"/>
  <c r="H248" i="16"/>
  <c r="G248" i="16"/>
  <c r="F248" i="16"/>
  <c r="E248" i="16"/>
  <c r="N242" i="16"/>
  <c r="N264" i="16"/>
  <c r="M242" i="16"/>
  <c r="L242" i="16"/>
  <c r="K242" i="16"/>
  <c r="K264" i="16" s="1"/>
  <c r="J242" i="16"/>
  <c r="I242" i="16"/>
  <c r="H242" i="16"/>
  <c r="H264" i="16"/>
  <c r="G242" i="16"/>
  <c r="F242" i="16"/>
  <c r="F264" i="16"/>
  <c r="E242" i="16"/>
  <c r="N233" i="16"/>
  <c r="M233" i="16"/>
  <c r="L233" i="16"/>
  <c r="K233" i="16"/>
  <c r="J233" i="16"/>
  <c r="I233" i="16"/>
  <c r="H233" i="16"/>
  <c r="G233" i="16"/>
  <c r="F233" i="16"/>
  <c r="E233" i="16"/>
  <c r="N226" i="16"/>
  <c r="M226" i="16"/>
  <c r="L226" i="16"/>
  <c r="K226" i="16"/>
  <c r="J226" i="16"/>
  <c r="I226" i="16"/>
  <c r="H226" i="16"/>
  <c r="G226" i="16"/>
  <c r="F226" i="16"/>
  <c r="E226" i="16"/>
  <c r="N218" i="16"/>
  <c r="M218" i="16"/>
  <c r="M234" i="16" s="1"/>
  <c r="L218" i="16"/>
  <c r="K218" i="16"/>
  <c r="J218" i="16"/>
  <c r="I218" i="16"/>
  <c r="H218" i="16"/>
  <c r="G218" i="16"/>
  <c r="F218" i="16"/>
  <c r="E218" i="16"/>
  <c r="E234" i="16" s="1"/>
  <c r="N212" i="16"/>
  <c r="N234" i="16" s="1"/>
  <c r="M212" i="16"/>
  <c r="L212" i="16"/>
  <c r="K212" i="16"/>
  <c r="K234" i="16"/>
  <c r="J212" i="16"/>
  <c r="I212" i="16"/>
  <c r="I234" i="16"/>
  <c r="H212" i="16"/>
  <c r="G212" i="16"/>
  <c r="G234" i="16"/>
  <c r="F212" i="16"/>
  <c r="F234" i="16" s="1"/>
  <c r="E212" i="16"/>
  <c r="N203" i="16"/>
  <c r="M203" i="16"/>
  <c r="L203" i="16"/>
  <c r="K203" i="16"/>
  <c r="J203" i="16"/>
  <c r="I203" i="16"/>
  <c r="H203" i="16"/>
  <c r="G203" i="16"/>
  <c r="F203" i="16"/>
  <c r="E203" i="16"/>
  <c r="N195" i="16"/>
  <c r="M195" i="16"/>
  <c r="L195" i="16"/>
  <c r="K195" i="16"/>
  <c r="J195" i="16"/>
  <c r="I195" i="16"/>
  <c r="H195" i="16"/>
  <c r="G195" i="16"/>
  <c r="F195" i="16"/>
  <c r="E195" i="16"/>
  <c r="N187" i="16"/>
  <c r="N205" i="16" s="1"/>
  <c r="M187" i="16"/>
  <c r="L187" i="16"/>
  <c r="K187" i="16"/>
  <c r="J187" i="16"/>
  <c r="I187" i="16"/>
  <c r="H187" i="16"/>
  <c r="G187" i="16"/>
  <c r="F187" i="16"/>
  <c r="F205" i="16" s="1"/>
  <c r="E187" i="16"/>
  <c r="N181" i="16"/>
  <c r="M181" i="16"/>
  <c r="M205" i="16" s="1"/>
  <c r="L181" i="16"/>
  <c r="L205" i="16"/>
  <c r="K181" i="16"/>
  <c r="K205" i="16" s="1"/>
  <c r="J181" i="16"/>
  <c r="J205" i="16"/>
  <c r="I181" i="16"/>
  <c r="I205" i="16" s="1"/>
  <c r="H181" i="16"/>
  <c r="H205" i="16"/>
  <c r="G181" i="16"/>
  <c r="G205" i="16" s="1"/>
  <c r="G206" i="16" s="1"/>
  <c r="F181" i="16"/>
  <c r="E181" i="16"/>
  <c r="E205" i="16" s="1"/>
  <c r="E206" i="16" s="1"/>
  <c r="N172" i="16"/>
  <c r="M172" i="16"/>
  <c r="L172" i="16"/>
  <c r="K172" i="16"/>
  <c r="J172" i="16"/>
  <c r="I172" i="16"/>
  <c r="H172" i="16"/>
  <c r="G172" i="16"/>
  <c r="F172" i="16"/>
  <c r="E172" i="16"/>
  <c r="N163" i="16"/>
  <c r="M163" i="16"/>
  <c r="L163" i="16"/>
  <c r="K163" i="16"/>
  <c r="K174" i="16" s="1"/>
  <c r="J163" i="16"/>
  <c r="I163" i="16"/>
  <c r="H163" i="16"/>
  <c r="G163" i="16"/>
  <c r="F163" i="16"/>
  <c r="E163" i="16"/>
  <c r="N155" i="16"/>
  <c r="M155" i="16"/>
  <c r="L155" i="16"/>
  <c r="K155" i="16"/>
  <c r="J155" i="16"/>
  <c r="I155" i="16"/>
  <c r="I174" i="16" s="1"/>
  <c r="H155" i="16"/>
  <c r="G155" i="16"/>
  <c r="F155" i="16"/>
  <c r="E155" i="16"/>
  <c r="N149" i="16"/>
  <c r="N174" i="16" s="1"/>
  <c r="M149" i="16"/>
  <c r="M174" i="16"/>
  <c r="L149" i="16"/>
  <c r="L174" i="16" s="1"/>
  <c r="K149" i="16"/>
  <c r="J149" i="16"/>
  <c r="J174" i="16" s="1"/>
  <c r="I149" i="16"/>
  <c r="H149" i="16"/>
  <c r="H174" i="16" s="1"/>
  <c r="G149" i="16"/>
  <c r="G174" i="16"/>
  <c r="G175" i="16" s="1"/>
  <c r="F149" i="16"/>
  <c r="F174" i="16" s="1"/>
  <c r="E149" i="16"/>
  <c r="E174" i="16"/>
  <c r="E175" i="16" s="1"/>
  <c r="N139" i="16"/>
  <c r="M139" i="16"/>
  <c r="L139" i="16"/>
  <c r="K139" i="16"/>
  <c r="J139" i="16"/>
  <c r="I139" i="16"/>
  <c r="H139" i="16"/>
  <c r="G139" i="16"/>
  <c r="F139" i="16"/>
  <c r="E139" i="16"/>
  <c r="N131" i="16"/>
  <c r="M131" i="16"/>
  <c r="L131" i="16"/>
  <c r="L141" i="16" s="1"/>
  <c r="K131" i="16"/>
  <c r="J131" i="16"/>
  <c r="I131" i="16"/>
  <c r="H131" i="16"/>
  <c r="G131" i="16"/>
  <c r="F131" i="16"/>
  <c r="E131" i="16"/>
  <c r="N122" i="16"/>
  <c r="M122" i="16"/>
  <c r="L122" i="16"/>
  <c r="K122" i="16"/>
  <c r="J122" i="16"/>
  <c r="J141" i="16" s="1"/>
  <c r="I122" i="16"/>
  <c r="H122" i="16"/>
  <c r="G122" i="16"/>
  <c r="F122" i="16"/>
  <c r="E122" i="16"/>
  <c r="N116" i="16"/>
  <c r="N141" i="16"/>
  <c r="M116" i="16"/>
  <c r="L116" i="16"/>
  <c r="K116" i="16"/>
  <c r="K141" i="16" s="1"/>
  <c r="J116" i="16"/>
  <c r="I116" i="16"/>
  <c r="H116" i="16"/>
  <c r="H141" i="16"/>
  <c r="G116" i="16"/>
  <c r="F116" i="16"/>
  <c r="F141" i="16"/>
  <c r="E116" i="16"/>
  <c r="N107" i="16"/>
  <c r="M107" i="16"/>
  <c r="L107" i="16"/>
  <c r="K107" i="16"/>
  <c r="J107" i="16"/>
  <c r="I107" i="16"/>
  <c r="H107" i="16"/>
  <c r="G107" i="16"/>
  <c r="F107" i="16"/>
  <c r="E107" i="16"/>
  <c r="N99" i="16"/>
  <c r="M99" i="16"/>
  <c r="L99" i="16"/>
  <c r="K99" i="16"/>
  <c r="J99" i="16"/>
  <c r="I99" i="16"/>
  <c r="H99" i="16"/>
  <c r="G99" i="16"/>
  <c r="F99" i="16"/>
  <c r="E99" i="16"/>
  <c r="N90" i="16"/>
  <c r="M90" i="16"/>
  <c r="M109" i="16" s="1"/>
  <c r="L90" i="16"/>
  <c r="K90" i="16"/>
  <c r="J90" i="16"/>
  <c r="I90" i="16"/>
  <c r="H90" i="16"/>
  <c r="G90" i="16"/>
  <c r="F90" i="16"/>
  <c r="E90" i="16"/>
  <c r="E109" i="16" s="1"/>
  <c r="N84" i="16"/>
  <c r="N109" i="16" s="1"/>
  <c r="M84" i="16"/>
  <c r="L84" i="16"/>
  <c r="K84" i="16"/>
  <c r="K109" i="16"/>
  <c r="J84" i="16"/>
  <c r="I84" i="16"/>
  <c r="I109" i="16"/>
  <c r="H84" i="16"/>
  <c r="G84" i="16"/>
  <c r="G109" i="16"/>
  <c r="F84" i="16"/>
  <c r="F109" i="16" s="1"/>
  <c r="E84" i="16"/>
  <c r="N75" i="16"/>
  <c r="M75" i="16"/>
  <c r="L75" i="16"/>
  <c r="K75" i="16"/>
  <c r="K77" i="16" s="1"/>
  <c r="J75" i="16"/>
  <c r="I75" i="16"/>
  <c r="H75" i="16"/>
  <c r="G75" i="16"/>
  <c r="F75" i="16"/>
  <c r="E75" i="16"/>
  <c r="N68" i="16"/>
  <c r="M68" i="16"/>
  <c r="L68" i="16"/>
  <c r="L77" i="16" s="1"/>
  <c r="K68" i="16"/>
  <c r="J68" i="16"/>
  <c r="I68" i="16"/>
  <c r="I77" i="16" s="1"/>
  <c r="H68" i="16"/>
  <c r="G68" i="16"/>
  <c r="G77" i="16"/>
  <c r="F68" i="16"/>
  <c r="E68" i="16"/>
  <c r="N59" i="16"/>
  <c r="M59" i="16"/>
  <c r="M77" i="16" s="1"/>
  <c r="L59" i="16"/>
  <c r="K59" i="16"/>
  <c r="J59" i="16"/>
  <c r="J77" i="16"/>
  <c r="I59" i="16"/>
  <c r="H59" i="16"/>
  <c r="G59" i="16"/>
  <c r="F59" i="16"/>
  <c r="E59" i="16"/>
  <c r="N53" i="16"/>
  <c r="M53" i="16"/>
  <c r="L53" i="16"/>
  <c r="K53" i="16"/>
  <c r="J53" i="16"/>
  <c r="I53" i="16"/>
  <c r="H53" i="16"/>
  <c r="H77" i="16" s="1"/>
  <c r="E78" i="16" s="1"/>
  <c r="G53" i="16"/>
  <c r="F53" i="16"/>
  <c r="E53" i="16"/>
  <c r="E77" i="16"/>
  <c r="N44" i="16"/>
  <c r="M44" i="16"/>
  <c r="L44" i="16"/>
  <c r="K44" i="16"/>
  <c r="K46" i="16" s="1"/>
  <c r="J44" i="16"/>
  <c r="I44" i="16"/>
  <c r="H44" i="16"/>
  <c r="H46" i="16" s="1"/>
  <c r="G44" i="16"/>
  <c r="G46" i="16" s="1"/>
  <c r="F44" i="16"/>
  <c r="E44" i="16"/>
  <c r="N36" i="16"/>
  <c r="M36" i="16"/>
  <c r="M46" i="16" s="1"/>
  <c r="L36" i="16"/>
  <c r="K36" i="16"/>
  <c r="J36" i="16"/>
  <c r="J46" i="16" s="1"/>
  <c r="I36" i="16"/>
  <c r="H36" i="16"/>
  <c r="G36" i="16"/>
  <c r="F36" i="16"/>
  <c r="E36" i="16"/>
  <c r="N28" i="16"/>
  <c r="M28" i="16"/>
  <c r="L28" i="16"/>
  <c r="K28" i="16"/>
  <c r="J28" i="16"/>
  <c r="I28" i="16"/>
  <c r="H28" i="16"/>
  <c r="G28" i="16"/>
  <c r="F28" i="16"/>
  <c r="F46" i="16" s="1"/>
  <c r="E28" i="16"/>
  <c r="E46" i="16" s="1"/>
  <c r="N22" i="16"/>
  <c r="M22" i="16"/>
  <c r="L22" i="16"/>
  <c r="K22" i="16"/>
  <c r="J22" i="16"/>
  <c r="I22" i="16"/>
  <c r="H22" i="16"/>
  <c r="G22" i="16"/>
  <c r="F22" i="16"/>
  <c r="E22" i="16"/>
  <c r="F327" i="15"/>
  <c r="F337" i="15" s="1"/>
  <c r="G327" i="15"/>
  <c r="H327" i="15"/>
  <c r="I327" i="15"/>
  <c r="J327" i="15"/>
  <c r="K327" i="15"/>
  <c r="L327" i="15"/>
  <c r="M327" i="15"/>
  <c r="N327" i="15"/>
  <c r="N337" i="15" s="1"/>
  <c r="O327" i="15"/>
  <c r="E327" i="15"/>
  <c r="G112" i="13"/>
  <c r="H112" i="13"/>
  <c r="I112" i="13"/>
  <c r="J112" i="13"/>
  <c r="K112" i="13"/>
  <c r="L112" i="13"/>
  <c r="M112" i="13"/>
  <c r="N112" i="13"/>
  <c r="O112" i="13"/>
  <c r="E112" i="13"/>
  <c r="E36" i="15"/>
  <c r="E315" i="13"/>
  <c r="O301" i="13"/>
  <c r="N301" i="13"/>
  <c r="M301" i="13"/>
  <c r="L301" i="13"/>
  <c r="K301" i="13"/>
  <c r="J301" i="13"/>
  <c r="I301" i="13"/>
  <c r="H301" i="13"/>
  <c r="G301" i="13"/>
  <c r="F301" i="13"/>
  <c r="E301" i="13"/>
  <c r="O241" i="13"/>
  <c r="N241" i="13"/>
  <c r="M241" i="13"/>
  <c r="L241" i="13"/>
  <c r="K241" i="13"/>
  <c r="J241" i="13"/>
  <c r="G241" i="13"/>
  <c r="E241" i="13"/>
  <c r="G215" i="13"/>
  <c r="E215" i="13"/>
  <c r="G184" i="13"/>
  <c r="E184" i="13"/>
  <c r="G156" i="13"/>
  <c r="E156" i="13"/>
  <c r="O126" i="13"/>
  <c r="N126" i="13"/>
  <c r="M126" i="13"/>
  <c r="L126" i="13"/>
  <c r="K126" i="13"/>
  <c r="J126" i="13"/>
  <c r="I126" i="13"/>
  <c r="H126" i="13"/>
  <c r="G126" i="13"/>
  <c r="E126" i="13"/>
  <c r="G99" i="13"/>
  <c r="E99" i="13"/>
  <c r="G70" i="13"/>
  <c r="E70" i="13"/>
  <c r="O44" i="13"/>
  <c r="N44" i="13"/>
  <c r="M44" i="13"/>
  <c r="L44" i="13"/>
  <c r="K44" i="13"/>
  <c r="J44" i="13"/>
  <c r="I44" i="13"/>
  <c r="H44" i="13"/>
  <c r="G44" i="13"/>
  <c r="F44" i="13"/>
  <c r="E44" i="13"/>
  <c r="O350" i="15"/>
  <c r="N350" i="15"/>
  <c r="M350" i="15"/>
  <c r="L350" i="15"/>
  <c r="K350" i="15"/>
  <c r="J350" i="15"/>
  <c r="I350" i="15"/>
  <c r="H350" i="15"/>
  <c r="G350" i="15"/>
  <c r="F350" i="15"/>
  <c r="E350" i="15"/>
  <c r="E375" i="15" s="1"/>
  <c r="O315" i="15"/>
  <c r="N315" i="15"/>
  <c r="M315" i="15"/>
  <c r="L315" i="15"/>
  <c r="K315" i="15"/>
  <c r="J315" i="15"/>
  <c r="I315" i="15"/>
  <c r="H315" i="15"/>
  <c r="G315" i="15"/>
  <c r="F315" i="15"/>
  <c r="E315" i="15"/>
  <c r="O281" i="15"/>
  <c r="N281" i="15"/>
  <c r="M281" i="15"/>
  <c r="L281" i="15"/>
  <c r="K281" i="15"/>
  <c r="J281" i="15"/>
  <c r="I281" i="15"/>
  <c r="H281" i="15"/>
  <c r="G281" i="15"/>
  <c r="F281" i="15"/>
  <c r="E281" i="15"/>
  <c r="O246" i="15"/>
  <c r="N246" i="15"/>
  <c r="M246" i="15"/>
  <c r="L246" i="15"/>
  <c r="K246" i="15"/>
  <c r="J246" i="15"/>
  <c r="I246" i="15"/>
  <c r="H246" i="15"/>
  <c r="G246" i="15"/>
  <c r="F246" i="15"/>
  <c r="E246" i="15"/>
  <c r="O209" i="15"/>
  <c r="N209" i="15"/>
  <c r="M209" i="15"/>
  <c r="L209" i="15"/>
  <c r="K209" i="15"/>
  <c r="J209" i="15"/>
  <c r="I209" i="15"/>
  <c r="H209" i="15"/>
  <c r="G209" i="15"/>
  <c r="F209" i="15"/>
  <c r="E209" i="15"/>
  <c r="O173" i="15"/>
  <c r="N173" i="15"/>
  <c r="M173" i="15"/>
  <c r="L173" i="15"/>
  <c r="K173" i="15"/>
  <c r="J173" i="15"/>
  <c r="I173" i="15"/>
  <c r="H173" i="15"/>
  <c r="G173" i="15"/>
  <c r="F173" i="15"/>
  <c r="E173" i="15"/>
  <c r="O135" i="15"/>
  <c r="N135" i="15"/>
  <c r="M135" i="15"/>
  <c r="L135" i="15"/>
  <c r="K135" i="15"/>
  <c r="J135" i="15"/>
  <c r="I135" i="15"/>
  <c r="H135" i="15"/>
  <c r="G135" i="15"/>
  <c r="F135" i="15"/>
  <c r="E135" i="15"/>
  <c r="O98" i="15"/>
  <c r="N98" i="15"/>
  <c r="M98" i="15"/>
  <c r="L98" i="15"/>
  <c r="K98" i="15"/>
  <c r="J98" i="15"/>
  <c r="J123" i="15" s="1"/>
  <c r="I98" i="15"/>
  <c r="H98" i="15"/>
  <c r="G98" i="15"/>
  <c r="F98" i="15"/>
  <c r="E98" i="15"/>
  <c r="O63" i="15"/>
  <c r="N63" i="15"/>
  <c r="M63" i="15"/>
  <c r="L63" i="15"/>
  <c r="K63" i="15"/>
  <c r="J63" i="15"/>
  <c r="I63" i="15"/>
  <c r="H63" i="15"/>
  <c r="G63" i="15"/>
  <c r="F63" i="15"/>
  <c r="E63" i="15"/>
  <c r="E86" i="15" s="1"/>
  <c r="F28" i="15"/>
  <c r="G28" i="15"/>
  <c r="H28" i="15"/>
  <c r="I28" i="15"/>
  <c r="J28" i="15"/>
  <c r="K28" i="15"/>
  <c r="L28" i="15"/>
  <c r="M28" i="15"/>
  <c r="N28" i="15"/>
  <c r="O28" i="15"/>
  <c r="E28" i="15"/>
  <c r="J170" i="13"/>
  <c r="K170" i="13"/>
  <c r="M170" i="13"/>
  <c r="N170" i="13"/>
  <c r="O170" i="13"/>
  <c r="H170" i="13"/>
  <c r="E107" i="15"/>
  <c r="F107" i="15"/>
  <c r="G107" i="15"/>
  <c r="H107" i="15"/>
  <c r="I107" i="15"/>
  <c r="J107" i="15"/>
  <c r="K107" i="15"/>
  <c r="K123" i="15" s="1"/>
  <c r="L107" i="15"/>
  <c r="M107" i="15"/>
  <c r="N107" i="15"/>
  <c r="O107" i="15"/>
  <c r="K374" i="15"/>
  <c r="L374" i="15"/>
  <c r="M374" i="15"/>
  <c r="N374" i="15"/>
  <c r="O374" i="15"/>
  <c r="K370" i="15"/>
  <c r="L370" i="15"/>
  <c r="M370" i="15"/>
  <c r="N370" i="15"/>
  <c r="N375" i="15" s="1"/>
  <c r="O370" i="15"/>
  <c r="K365" i="15"/>
  <c r="L365" i="15"/>
  <c r="L375" i="15" s="1"/>
  <c r="M365" i="15"/>
  <c r="N365" i="15"/>
  <c r="O365" i="15"/>
  <c r="J359" i="15"/>
  <c r="K359" i="15"/>
  <c r="K375" i="15" s="1"/>
  <c r="L359" i="15"/>
  <c r="M359" i="15"/>
  <c r="N359" i="15"/>
  <c r="O359" i="15"/>
  <c r="K345" i="15"/>
  <c r="L345" i="15"/>
  <c r="M345" i="15"/>
  <c r="N345" i="15"/>
  <c r="O345" i="15"/>
  <c r="K336" i="15"/>
  <c r="L336" i="15"/>
  <c r="M336" i="15"/>
  <c r="N336" i="15"/>
  <c r="O336" i="15"/>
  <c r="K332" i="15"/>
  <c r="L332" i="15"/>
  <c r="L337" i="15" s="1"/>
  <c r="M332" i="15"/>
  <c r="N332" i="15"/>
  <c r="O332" i="15"/>
  <c r="O337" i="15" s="1"/>
  <c r="K321" i="15"/>
  <c r="L321" i="15"/>
  <c r="M321" i="15"/>
  <c r="N321" i="15"/>
  <c r="O321" i="15"/>
  <c r="K310" i="15"/>
  <c r="L310" i="15"/>
  <c r="M310" i="15"/>
  <c r="M337" i="15" s="1"/>
  <c r="N310" i="15"/>
  <c r="O310" i="15"/>
  <c r="K302" i="15"/>
  <c r="L302" i="15"/>
  <c r="M302" i="15"/>
  <c r="N302" i="15"/>
  <c r="O302" i="15"/>
  <c r="K298" i="15"/>
  <c r="K303" i="15" s="1"/>
  <c r="L298" i="15"/>
  <c r="L303" i="15" s="1"/>
  <c r="M298" i="15"/>
  <c r="N298" i="15"/>
  <c r="O298" i="15"/>
  <c r="O303" i="15" s="1"/>
  <c r="K294" i="15"/>
  <c r="L294" i="15"/>
  <c r="M294" i="15"/>
  <c r="N294" i="15"/>
  <c r="N303" i="15" s="1"/>
  <c r="O294" i="15"/>
  <c r="K289" i="15"/>
  <c r="L289" i="15"/>
  <c r="M289" i="15"/>
  <c r="M303" i="15" s="1"/>
  <c r="N289" i="15"/>
  <c r="O289" i="15"/>
  <c r="K276" i="15"/>
  <c r="L276" i="15"/>
  <c r="M276" i="15"/>
  <c r="N276" i="15"/>
  <c r="O276" i="15"/>
  <c r="O267" i="15"/>
  <c r="K267" i="15"/>
  <c r="L267" i="15"/>
  <c r="M267" i="15"/>
  <c r="N267" i="15"/>
  <c r="K263" i="15"/>
  <c r="L263" i="15"/>
  <c r="M263" i="15"/>
  <c r="N263" i="15"/>
  <c r="N268" i="15" s="1"/>
  <c r="O263" i="15"/>
  <c r="K259" i="15"/>
  <c r="L259" i="15"/>
  <c r="M259" i="15"/>
  <c r="M268" i="15" s="1"/>
  <c r="N259" i="15"/>
  <c r="O259" i="15"/>
  <c r="K253" i="15"/>
  <c r="L253" i="15"/>
  <c r="L268" i="15" s="1"/>
  <c r="M253" i="15"/>
  <c r="N253" i="15"/>
  <c r="O253" i="15"/>
  <c r="K241" i="15"/>
  <c r="L241" i="15"/>
  <c r="M241" i="15"/>
  <c r="N241" i="15"/>
  <c r="O241" i="15"/>
  <c r="O233" i="15"/>
  <c r="K233" i="15"/>
  <c r="L233" i="15"/>
  <c r="M233" i="15"/>
  <c r="N233" i="15"/>
  <c r="K229" i="15"/>
  <c r="L229" i="15"/>
  <c r="M229" i="15"/>
  <c r="M234" i="15" s="1"/>
  <c r="N229" i="15"/>
  <c r="O229" i="15"/>
  <c r="K222" i="15"/>
  <c r="L222" i="15"/>
  <c r="L234" i="15" s="1"/>
  <c r="M222" i="15"/>
  <c r="N222" i="15"/>
  <c r="O222" i="15"/>
  <c r="K217" i="15"/>
  <c r="K234" i="15" s="1"/>
  <c r="L217" i="15"/>
  <c r="M217" i="15"/>
  <c r="N217" i="15"/>
  <c r="O217" i="15"/>
  <c r="O234" i="15" s="1"/>
  <c r="K204" i="15"/>
  <c r="L204" i="15"/>
  <c r="M204" i="15"/>
  <c r="N204" i="15"/>
  <c r="O204" i="15"/>
  <c r="O196" i="15"/>
  <c r="K196" i="15"/>
  <c r="L196" i="15"/>
  <c r="M196" i="15"/>
  <c r="N196" i="15"/>
  <c r="K192" i="15"/>
  <c r="L192" i="15"/>
  <c r="L197" i="15" s="1"/>
  <c r="M192" i="15"/>
  <c r="N192" i="15"/>
  <c r="O192" i="15"/>
  <c r="K187" i="15"/>
  <c r="K197" i="15" s="1"/>
  <c r="L187" i="15"/>
  <c r="M187" i="15"/>
  <c r="N187" i="15"/>
  <c r="O187" i="15"/>
  <c r="O197" i="15" s="1"/>
  <c r="K180" i="15"/>
  <c r="L180" i="15"/>
  <c r="M180" i="15"/>
  <c r="N180" i="15"/>
  <c r="O180" i="15"/>
  <c r="K168" i="15"/>
  <c r="L168" i="15"/>
  <c r="M168" i="15"/>
  <c r="N168" i="15"/>
  <c r="O168" i="15"/>
  <c r="K159" i="15"/>
  <c r="L159" i="15"/>
  <c r="M159" i="15"/>
  <c r="N159" i="15"/>
  <c r="O159" i="15"/>
  <c r="K154" i="15"/>
  <c r="L154" i="15"/>
  <c r="M154" i="15"/>
  <c r="N154" i="15"/>
  <c r="O154" i="15"/>
  <c r="O160" i="15" s="1"/>
  <c r="J148" i="15"/>
  <c r="K148" i="15"/>
  <c r="L148" i="15"/>
  <c r="M148" i="15"/>
  <c r="M160" i="15" s="1"/>
  <c r="N148" i="15"/>
  <c r="O148" i="15"/>
  <c r="K143" i="15"/>
  <c r="L143" i="15"/>
  <c r="L160" i="15" s="1"/>
  <c r="M143" i="15"/>
  <c r="N143" i="15"/>
  <c r="O143" i="15"/>
  <c r="K130" i="15"/>
  <c r="L130" i="15"/>
  <c r="M130" i="15"/>
  <c r="N130" i="15"/>
  <c r="O130" i="15"/>
  <c r="K122" i="15"/>
  <c r="L122" i="15"/>
  <c r="M122" i="15"/>
  <c r="N122" i="15"/>
  <c r="O122" i="15"/>
  <c r="K118" i="15"/>
  <c r="L118" i="15"/>
  <c r="M118" i="15"/>
  <c r="M123" i="15" s="1"/>
  <c r="N118" i="15"/>
  <c r="N123" i="15" s="1"/>
  <c r="O118" i="15"/>
  <c r="K112" i="15"/>
  <c r="L112" i="15"/>
  <c r="L123" i="15" s="1"/>
  <c r="M112" i="15"/>
  <c r="N112" i="15"/>
  <c r="O112" i="15"/>
  <c r="K93" i="15"/>
  <c r="L93" i="15"/>
  <c r="M93" i="15"/>
  <c r="N93" i="15"/>
  <c r="O93" i="15"/>
  <c r="K85" i="15"/>
  <c r="L85" i="15"/>
  <c r="M85" i="15"/>
  <c r="N85" i="15"/>
  <c r="O85" i="15"/>
  <c r="K81" i="15"/>
  <c r="L81" i="15"/>
  <c r="M81" i="15"/>
  <c r="N81" i="15"/>
  <c r="O81" i="15"/>
  <c r="K76" i="15"/>
  <c r="L76" i="15"/>
  <c r="M76" i="15"/>
  <c r="N76" i="15"/>
  <c r="O76" i="15"/>
  <c r="O71" i="15"/>
  <c r="O86" i="15" s="1"/>
  <c r="K71" i="15"/>
  <c r="L71" i="15"/>
  <c r="M71" i="15"/>
  <c r="N71" i="15"/>
  <c r="K58" i="15"/>
  <c r="L58" i="15"/>
  <c r="M58" i="15"/>
  <c r="N58" i="15"/>
  <c r="O58" i="15"/>
  <c r="O50" i="15"/>
  <c r="K50" i="15"/>
  <c r="L50" i="15"/>
  <c r="M50" i="15"/>
  <c r="N50" i="15"/>
  <c r="K41" i="15"/>
  <c r="K46" i="15"/>
  <c r="L41" i="15"/>
  <c r="L46" i="15" s="1"/>
  <c r="M41" i="15"/>
  <c r="M46" i="15"/>
  <c r="N41" i="15"/>
  <c r="N46" i="15" s="1"/>
  <c r="O41" i="15"/>
  <c r="O46" i="15"/>
  <c r="K36" i="15"/>
  <c r="L36" i="15"/>
  <c r="M36" i="15"/>
  <c r="N36" i="15"/>
  <c r="O36" i="15"/>
  <c r="K22" i="15"/>
  <c r="L22" i="15"/>
  <c r="M22" i="15"/>
  <c r="N22" i="15"/>
  <c r="O22" i="15"/>
  <c r="F311" i="13"/>
  <c r="G311" i="13"/>
  <c r="H311" i="13"/>
  <c r="I311" i="13"/>
  <c r="J311" i="13"/>
  <c r="K311" i="13"/>
  <c r="L311" i="13"/>
  <c r="M311" i="13"/>
  <c r="N311" i="13"/>
  <c r="O311" i="13"/>
  <c r="K299" i="13"/>
  <c r="L299" i="13"/>
  <c r="M299" i="13"/>
  <c r="N299" i="13"/>
  <c r="O299" i="13"/>
  <c r="O286" i="13"/>
  <c r="K255" i="13"/>
  <c r="L255" i="13"/>
  <c r="M255" i="13"/>
  <c r="N255" i="13"/>
  <c r="O255" i="13"/>
  <c r="K251" i="13"/>
  <c r="L251" i="13"/>
  <c r="M251" i="13"/>
  <c r="N251" i="13"/>
  <c r="O251" i="13"/>
  <c r="K239" i="13"/>
  <c r="L239" i="13"/>
  <c r="L257" i="13" s="1"/>
  <c r="M239" i="13"/>
  <c r="N239" i="13"/>
  <c r="O239" i="13"/>
  <c r="K224" i="13"/>
  <c r="L224" i="13"/>
  <c r="M224" i="13"/>
  <c r="N224" i="13"/>
  <c r="O224" i="13"/>
  <c r="K199" i="13"/>
  <c r="L199" i="13"/>
  <c r="M199" i="13"/>
  <c r="N199" i="13"/>
  <c r="O199" i="13"/>
  <c r="K193" i="13"/>
  <c r="L193" i="13"/>
  <c r="M193" i="13"/>
  <c r="N193" i="13"/>
  <c r="O193" i="13"/>
  <c r="L170" i="13"/>
  <c r="K164" i="13"/>
  <c r="L164" i="13"/>
  <c r="M164" i="13"/>
  <c r="N164" i="13"/>
  <c r="O164" i="13"/>
  <c r="F141" i="13"/>
  <c r="G141" i="13"/>
  <c r="H141" i="13"/>
  <c r="I141" i="13"/>
  <c r="J141" i="13"/>
  <c r="K141" i="13"/>
  <c r="L141" i="13"/>
  <c r="M141" i="13"/>
  <c r="N141" i="13"/>
  <c r="O141" i="13"/>
  <c r="K136" i="13"/>
  <c r="L136" i="13"/>
  <c r="M136" i="13"/>
  <c r="N136" i="13"/>
  <c r="O136" i="13"/>
  <c r="K124" i="13"/>
  <c r="L124" i="13"/>
  <c r="M124" i="13"/>
  <c r="N124" i="13"/>
  <c r="O124" i="13"/>
  <c r="K84" i="13"/>
  <c r="L84" i="13"/>
  <c r="M84" i="13"/>
  <c r="N84" i="13"/>
  <c r="O84" i="13"/>
  <c r="F79" i="13"/>
  <c r="G79" i="13"/>
  <c r="H79" i="13"/>
  <c r="I79" i="13"/>
  <c r="J79" i="13"/>
  <c r="K79" i="13"/>
  <c r="L79" i="13"/>
  <c r="M79" i="13"/>
  <c r="N79" i="13"/>
  <c r="O79" i="13"/>
  <c r="K57" i="13"/>
  <c r="L57" i="13"/>
  <c r="M57" i="13"/>
  <c r="N57" i="13"/>
  <c r="O57" i="13"/>
  <c r="F42" i="13"/>
  <c r="G42" i="13"/>
  <c r="H42" i="13"/>
  <c r="I42" i="13"/>
  <c r="J42" i="13"/>
  <c r="K42" i="13"/>
  <c r="L42" i="13"/>
  <c r="M42" i="13"/>
  <c r="N42" i="13"/>
  <c r="O42" i="13"/>
  <c r="L86" i="15"/>
  <c r="O375" i="15"/>
  <c r="K337" i="15"/>
  <c r="O268" i="15"/>
  <c r="N197" i="15"/>
  <c r="N160" i="15"/>
  <c r="M86" i="15"/>
  <c r="K86" i="15"/>
  <c r="J374" i="15"/>
  <c r="I374" i="15"/>
  <c r="H374" i="15"/>
  <c r="G374" i="15"/>
  <c r="G375" i="15" s="1"/>
  <c r="F374" i="15"/>
  <c r="E374" i="15"/>
  <c r="J370" i="15"/>
  <c r="J375" i="15" s="1"/>
  <c r="I370" i="15"/>
  <c r="H370" i="15"/>
  <c r="G370" i="15"/>
  <c r="F370" i="15"/>
  <c r="F375" i="15" s="1"/>
  <c r="E370" i="15"/>
  <c r="J365" i="15"/>
  <c r="I365" i="15"/>
  <c r="H365" i="15"/>
  <c r="G365" i="15"/>
  <c r="F365" i="15"/>
  <c r="E365" i="15"/>
  <c r="I359" i="15"/>
  <c r="H359" i="15"/>
  <c r="H375" i="15" s="1"/>
  <c r="G359" i="15"/>
  <c r="F359" i="15"/>
  <c r="E359" i="15"/>
  <c r="J345" i="15"/>
  <c r="I345" i="15"/>
  <c r="H345" i="15"/>
  <c r="G345" i="15"/>
  <c r="E345" i="15"/>
  <c r="J336" i="15"/>
  <c r="I336" i="15"/>
  <c r="H336" i="15"/>
  <c r="G336" i="15"/>
  <c r="F336" i="15"/>
  <c r="E336" i="15"/>
  <c r="J332" i="15"/>
  <c r="I332" i="15"/>
  <c r="H332" i="15"/>
  <c r="G332" i="15"/>
  <c r="F332" i="15"/>
  <c r="E332" i="15"/>
  <c r="J321" i="15"/>
  <c r="I321" i="15"/>
  <c r="I337" i="15" s="1"/>
  <c r="H321" i="15"/>
  <c r="G321" i="15"/>
  <c r="F321" i="15"/>
  <c r="E321" i="15"/>
  <c r="J310" i="15"/>
  <c r="I310" i="15"/>
  <c r="H310" i="15"/>
  <c r="G310" i="15"/>
  <c r="G337" i="15" s="1"/>
  <c r="F310" i="15"/>
  <c r="E310" i="15"/>
  <c r="J302" i="15"/>
  <c r="I302" i="15"/>
  <c r="H302" i="15"/>
  <c r="G302" i="15"/>
  <c r="F302" i="15"/>
  <c r="F303" i="15" s="1"/>
  <c r="F304" i="15" s="1"/>
  <c r="E302" i="15"/>
  <c r="J298" i="15"/>
  <c r="I298" i="15"/>
  <c r="H298" i="15"/>
  <c r="H303" i="15" s="1"/>
  <c r="H304" i="15" s="1"/>
  <c r="G298" i="15"/>
  <c r="F298" i="15"/>
  <c r="E298" i="15"/>
  <c r="E303" i="15" s="1"/>
  <c r="J294" i="15"/>
  <c r="I294" i="15"/>
  <c r="H294" i="15"/>
  <c r="G294" i="15"/>
  <c r="F294" i="15"/>
  <c r="E294" i="15"/>
  <c r="J289" i="15"/>
  <c r="I289" i="15"/>
  <c r="I303" i="15" s="1"/>
  <c r="H289" i="15"/>
  <c r="G289" i="15"/>
  <c r="F289" i="15"/>
  <c r="E289" i="15"/>
  <c r="J276" i="15"/>
  <c r="I276" i="15"/>
  <c r="H276" i="15"/>
  <c r="G276" i="15"/>
  <c r="F276" i="15"/>
  <c r="E276" i="15"/>
  <c r="J267" i="15"/>
  <c r="I267" i="15"/>
  <c r="H267" i="15"/>
  <c r="H268" i="15" s="1"/>
  <c r="G267" i="15"/>
  <c r="F267" i="15"/>
  <c r="E267" i="15"/>
  <c r="E268" i="15"/>
  <c r="J263" i="15"/>
  <c r="I263" i="15"/>
  <c r="H263" i="15"/>
  <c r="G263" i="15"/>
  <c r="G268" i="15" s="1"/>
  <c r="F263" i="15"/>
  <c r="E263" i="15"/>
  <c r="J259" i="15"/>
  <c r="I259" i="15"/>
  <c r="H259" i="15"/>
  <c r="G259" i="15"/>
  <c r="F259" i="15"/>
  <c r="E259" i="15"/>
  <c r="J253" i="15"/>
  <c r="I253" i="15"/>
  <c r="H253" i="15"/>
  <c r="G253" i="15"/>
  <c r="F253" i="15"/>
  <c r="E253" i="15"/>
  <c r="J241" i="15"/>
  <c r="I241" i="15"/>
  <c r="H241" i="15"/>
  <c r="G241" i="15"/>
  <c r="F241" i="15"/>
  <c r="E241" i="15"/>
  <c r="J233" i="15"/>
  <c r="I233" i="15"/>
  <c r="H233" i="15"/>
  <c r="G233" i="15"/>
  <c r="F233" i="15"/>
  <c r="E233" i="15"/>
  <c r="J229" i="15"/>
  <c r="J234" i="15" s="1"/>
  <c r="I229" i="15"/>
  <c r="I234" i="15" s="1"/>
  <c r="H229" i="15"/>
  <c r="G229" i="15"/>
  <c r="F229" i="15"/>
  <c r="E229" i="15"/>
  <c r="J222" i="15"/>
  <c r="I222" i="15"/>
  <c r="H222" i="15"/>
  <c r="H234" i="15" s="1"/>
  <c r="G222" i="15"/>
  <c r="E222" i="15"/>
  <c r="J217" i="15"/>
  <c r="I217" i="15"/>
  <c r="H217" i="15"/>
  <c r="G217" i="15"/>
  <c r="G234" i="15" s="1"/>
  <c r="F217" i="15"/>
  <c r="E217" i="15"/>
  <c r="J204" i="15"/>
  <c r="I204" i="15"/>
  <c r="H204" i="15"/>
  <c r="G204" i="15"/>
  <c r="F204" i="15"/>
  <c r="E204" i="15"/>
  <c r="J196" i="15"/>
  <c r="I196" i="15"/>
  <c r="H196" i="15"/>
  <c r="G196" i="15"/>
  <c r="F196" i="15"/>
  <c r="E196" i="15"/>
  <c r="J192" i="15"/>
  <c r="I192" i="15"/>
  <c r="I197" i="15" s="1"/>
  <c r="H192" i="15"/>
  <c r="G192" i="15"/>
  <c r="F192" i="15"/>
  <c r="E192" i="15"/>
  <c r="E197" i="15" s="1"/>
  <c r="J187" i="15"/>
  <c r="I187" i="15"/>
  <c r="H187" i="15"/>
  <c r="G187" i="15"/>
  <c r="G197" i="15" s="1"/>
  <c r="F187" i="15"/>
  <c r="E187" i="15"/>
  <c r="J180" i="15"/>
  <c r="J197" i="15" s="1"/>
  <c r="I180" i="15"/>
  <c r="H180" i="15"/>
  <c r="G180" i="15"/>
  <c r="F180" i="15"/>
  <c r="E180" i="15"/>
  <c r="J168" i="15"/>
  <c r="I168" i="15"/>
  <c r="H168" i="15"/>
  <c r="G168" i="15"/>
  <c r="F168" i="15"/>
  <c r="E168" i="15"/>
  <c r="J159" i="15"/>
  <c r="I159" i="15"/>
  <c r="H159" i="15"/>
  <c r="G159" i="15"/>
  <c r="F159" i="15"/>
  <c r="E159" i="15"/>
  <c r="J154" i="15"/>
  <c r="I154" i="15"/>
  <c r="H154" i="15"/>
  <c r="G154" i="15"/>
  <c r="F154" i="15"/>
  <c r="E154" i="15"/>
  <c r="I148" i="15"/>
  <c r="I160" i="15" s="1"/>
  <c r="H148" i="15"/>
  <c r="G148" i="15"/>
  <c r="F148" i="15"/>
  <c r="F160" i="15" s="1"/>
  <c r="F161" i="15" s="1"/>
  <c r="E148" i="15"/>
  <c r="J143" i="15"/>
  <c r="I143" i="15"/>
  <c r="H143" i="15"/>
  <c r="G143" i="15"/>
  <c r="F143" i="15"/>
  <c r="E143" i="15"/>
  <c r="E160" i="15"/>
  <c r="J130" i="15"/>
  <c r="I130" i="15"/>
  <c r="H130" i="15"/>
  <c r="G130" i="15"/>
  <c r="F130" i="15"/>
  <c r="E130" i="15"/>
  <c r="J122" i="15"/>
  <c r="I122" i="15"/>
  <c r="I123" i="15" s="1"/>
  <c r="H122" i="15"/>
  <c r="G122" i="15"/>
  <c r="F122" i="15"/>
  <c r="E122" i="15"/>
  <c r="J118" i="15"/>
  <c r="I118" i="15"/>
  <c r="H118" i="15"/>
  <c r="G118" i="15"/>
  <c r="G123" i="15" s="1"/>
  <c r="F118" i="15"/>
  <c r="E118" i="15"/>
  <c r="J112" i="15"/>
  <c r="I112" i="15"/>
  <c r="H112" i="15"/>
  <c r="G112" i="15"/>
  <c r="F112" i="15"/>
  <c r="E112" i="15"/>
  <c r="J93" i="15"/>
  <c r="I93" i="15"/>
  <c r="H93" i="15"/>
  <c r="G93" i="15"/>
  <c r="F93" i="15"/>
  <c r="E93" i="15"/>
  <c r="E123" i="15" s="1"/>
  <c r="J85" i="15"/>
  <c r="I85" i="15"/>
  <c r="H85" i="15"/>
  <c r="G85" i="15"/>
  <c r="F85" i="15"/>
  <c r="E85" i="15"/>
  <c r="J81" i="15"/>
  <c r="I81" i="15"/>
  <c r="H81" i="15"/>
  <c r="H86" i="15" s="1"/>
  <c r="G81" i="15"/>
  <c r="F81" i="15"/>
  <c r="E81" i="15"/>
  <c r="J76" i="15"/>
  <c r="I76" i="15"/>
  <c r="H76" i="15"/>
  <c r="G76" i="15"/>
  <c r="F76" i="15"/>
  <c r="E76" i="15"/>
  <c r="J71" i="15"/>
  <c r="J86" i="15" s="1"/>
  <c r="I71" i="15"/>
  <c r="H71" i="15"/>
  <c r="G71" i="15"/>
  <c r="G86" i="15" s="1"/>
  <c r="F71" i="15"/>
  <c r="E71" i="15"/>
  <c r="J58" i="15"/>
  <c r="I58" i="15"/>
  <c r="H58" i="15"/>
  <c r="G58" i="15"/>
  <c r="F58" i="15"/>
  <c r="E58" i="15"/>
  <c r="J50" i="15"/>
  <c r="I50" i="15"/>
  <c r="H50" i="15"/>
  <c r="G50" i="15"/>
  <c r="F50" i="15"/>
  <c r="E50" i="15"/>
  <c r="E46" i="15"/>
  <c r="J41" i="15"/>
  <c r="J46" i="15"/>
  <c r="I41" i="15"/>
  <c r="I46" i="15" s="1"/>
  <c r="H41" i="15"/>
  <c r="H46" i="15" s="1"/>
  <c r="G41" i="15"/>
  <c r="G46" i="15" s="1"/>
  <c r="F41" i="15"/>
  <c r="F46" i="15" s="1"/>
  <c r="E41" i="15"/>
  <c r="J36" i="15"/>
  <c r="I36" i="15"/>
  <c r="H36" i="15"/>
  <c r="G36" i="15"/>
  <c r="F36" i="15"/>
  <c r="J22" i="15"/>
  <c r="J51" i="15" s="1"/>
  <c r="I22" i="15"/>
  <c r="H22" i="15"/>
  <c r="G22" i="15"/>
  <c r="F22" i="15"/>
  <c r="E22" i="15"/>
  <c r="E51" i="15" s="1"/>
  <c r="G303" i="15"/>
  <c r="F197" i="15"/>
  <c r="E84" i="13"/>
  <c r="F84" i="13"/>
  <c r="G84" i="13"/>
  <c r="H84" i="13"/>
  <c r="I84" i="13"/>
  <c r="J84" i="13"/>
  <c r="E124" i="13"/>
  <c r="F124" i="13"/>
  <c r="G124" i="13"/>
  <c r="H124" i="13"/>
  <c r="I124" i="13"/>
  <c r="J124" i="13"/>
  <c r="E136" i="13"/>
  <c r="F136" i="13"/>
  <c r="G136" i="13"/>
  <c r="H136" i="13"/>
  <c r="I136" i="13"/>
  <c r="J136" i="13"/>
  <c r="E141" i="13"/>
  <c r="E164" i="13"/>
  <c r="F164" i="13"/>
  <c r="G164" i="13"/>
  <c r="H164" i="13"/>
  <c r="I164" i="13"/>
  <c r="J164" i="13"/>
  <c r="E170" i="13"/>
  <c r="F170" i="13"/>
  <c r="G170" i="13"/>
  <c r="I170" i="13"/>
  <c r="E193" i="13"/>
  <c r="F193" i="13"/>
  <c r="G193" i="13"/>
  <c r="H193" i="13"/>
  <c r="I193" i="13"/>
  <c r="J193" i="13"/>
  <c r="E79" i="13"/>
  <c r="E224" i="13"/>
  <c r="J315" i="13"/>
  <c r="I315" i="13"/>
  <c r="H315" i="13"/>
  <c r="G315" i="13"/>
  <c r="F315" i="13"/>
  <c r="E311" i="13"/>
  <c r="J299" i="13"/>
  <c r="I299" i="13"/>
  <c r="H299" i="13"/>
  <c r="G299" i="13"/>
  <c r="E299" i="13"/>
  <c r="G279" i="13"/>
  <c r="E279" i="13"/>
  <c r="J255" i="13"/>
  <c r="I255" i="13"/>
  <c r="H255" i="13"/>
  <c r="G255" i="13"/>
  <c r="F255" i="13"/>
  <c r="E255" i="13"/>
  <c r="J251" i="13"/>
  <c r="I251" i="13"/>
  <c r="G251" i="13"/>
  <c r="F251" i="13"/>
  <c r="E251" i="13"/>
  <c r="J239" i="13"/>
  <c r="I239" i="13"/>
  <c r="H239" i="13"/>
  <c r="G239" i="13"/>
  <c r="F239" i="13"/>
  <c r="E239" i="13"/>
  <c r="J224" i="13"/>
  <c r="I224" i="13"/>
  <c r="H224" i="13"/>
  <c r="G224" i="13"/>
  <c r="F224" i="13"/>
  <c r="J199" i="13"/>
  <c r="I199" i="13"/>
  <c r="H199" i="13"/>
  <c r="G199" i="13"/>
  <c r="E199" i="13"/>
  <c r="G68" i="13"/>
  <c r="E68" i="13"/>
  <c r="I57" i="13"/>
  <c r="H57" i="13"/>
  <c r="G57" i="13"/>
  <c r="F57" i="13"/>
  <c r="E57" i="13"/>
  <c r="E42" i="13"/>
  <c r="L46" i="16"/>
  <c r="E295" i="16"/>
  <c r="F286" i="13" l="1"/>
  <c r="M286" i="13"/>
  <c r="H316" i="13"/>
  <c r="M257" i="13"/>
  <c r="O172" i="13"/>
  <c r="J286" i="13"/>
  <c r="I316" i="13"/>
  <c r="J143" i="13"/>
  <c r="M86" i="13"/>
  <c r="E235" i="16"/>
  <c r="H235" i="15"/>
  <c r="F338" i="15"/>
  <c r="E47" i="16"/>
  <c r="M375" i="15"/>
  <c r="F86" i="15"/>
  <c r="I86" i="15"/>
  <c r="H87" i="15" s="1"/>
  <c r="H123" i="15"/>
  <c r="H124" i="15" s="1"/>
  <c r="J160" i="15"/>
  <c r="I268" i="15"/>
  <c r="H269" i="15" s="1"/>
  <c r="J303" i="15"/>
  <c r="E337" i="15"/>
  <c r="J337" i="15"/>
  <c r="N51" i="15"/>
  <c r="N77" i="16"/>
  <c r="L109" i="16"/>
  <c r="I141" i="16"/>
  <c r="L234" i="16"/>
  <c r="I264" i="16"/>
  <c r="F326" i="16"/>
  <c r="K326" i="16"/>
  <c r="F51" i="15"/>
  <c r="F377" i="15" s="1"/>
  <c r="F378" i="15" s="1"/>
  <c r="O123" i="15"/>
  <c r="G78" i="16"/>
  <c r="F123" i="15"/>
  <c r="F124" i="15" s="1"/>
  <c r="G160" i="15"/>
  <c r="E234" i="15"/>
  <c r="F268" i="15"/>
  <c r="F269" i="15" s="1"/>
  <c r="J268" i="15"/>
  <c r="H337" i="15"/>
  <c r="H338" i="15" s="1"/>
  <c r="M51" i="15"/>
  <c r="N46" i="16"/>
  <c r="J109" i="16"/>
  <c r="G141" i="16"/>
  <c r="G142" i="16" s="1"/>
  <c r="J234" i="16"/>
  <c r="G264" i="16"/>
  <c r="G265" i="16" s="1"/>
  <c r="I326" i="16"/>
  <c r="J377" i="15"/>
  <c r="J378" i="15" s="1"/>
  <c r="K160" i="15"/>
  <c r="F198" i="15"/>
  <c r="I51" i="15"/>
  <c r="I377" i="15" s="1"/>
  <c r="I378" i="15" s="1"/>
  <c r="H160" i="15"/>
  <c r="H161" i="15" s="1"/>
  <c r="H197" i="15"/>
  <c r="H198" i="15" s="1"/>
  <c r="F234" i="15"/>
  <c r="F235" i="15" s="1"/>
  <c r="I375" i="15"/>
  <c r="F376" i="15" s="1"/>
  <c r="N86" i="15"/>
  <c r="M197" i="15"/>
  <c r="N234" i="15"/>
  <c r="K268" i="15"/>
  <c r="I46" i="16"/>
  <c r="G47" i="16"/>
  <c r="F77" i="16"/>
  <c r="F328" i="16" s="1"/>
  <c r="F329" i="16" s="1"/>
  <c r="H109" i="16"/>
  <c r="E110" i="16" s="1"/>
  <c r="E141" i="16"/>
  <c r="E142" i="16" s="1"/>
  <c r="M141" i="16"/>
  <c r="H234" i="16"/>
  <c r="G235" i="16" s="1"/>
  <c r="E264" i="16"/>
  <c r="E265" i="16" s="1"/>
  <c r="M264" i="16"/>
  <c r="E327" i="16"/>
  <c r="I286" i="13"/>
  <c r="G172" i="13"/>
  <c r="G51" i="15"/>
  <c r="L51" i="15"/>
  <c r="K114" i="13"/>
  <c r="F201" i="13"/>
  <c r="H51" i="15"/>
  <c r="O51" i="15"/>
  <c r="K51" i="15"/>
  <c r="F257" i="13"/>
  <c r="N286" i="13"/>
  <c r="L286" i="13"/>
  <c r="J114" i="13"/>
  <c r="I114" i="13"/>
  <c r="N114" i="13"/>
  <c r="L114" i="13"/>
  <c r="H114" i="13"/>
  <c r="H257" i="13"/>
  <c r="F316" i="13"/>
  <c r="H286" i="13"/>
  <c r="I257" i="13"/>
  <c r="F172" i="13"/>
  <c r="I143" i="13"/>
  <c r="H143" i="13"/>
  <c r="F143" i="13"/>
  <c r="L172" i="13"/>
  <c r="K201" i="13"/>
  <c r="K229" i="13" s="1"/>
  <c r="M114" i="13"/>
  <c r="K286" i="13"/>
  <c r="J172" i="13"/>
  <c r="N143" i="13"/>
  <c r="O201" i="13"/>
  <c r="O229" i="13" s="1"/>
  <c r="O86" i="13"/>
  <c r="L316" i="13"/>
  <c r="O316" i="13"/>
  <c r="M316" i="13"/>
  <c r="G201" i="13"/>
  <c r="G228" i="13" s="1"/>
  <c r="G229" i="13" s="1"/>
  <c r="K59" i="13"/>
  <c r="N59" i="13"/>
  <c r="K143" i="13"/>
  <c r="N172" i="13"/>
  <c r="H52" i="15"/>
  <c r="G86" i="13"/>
  <c r="H172" i="13"/>
  <c r="E143" i="13"/>
  <c r="J257" i="13"/>
  <c r="E316" i="13"/>
  <c r="E86" i="13"/>
  <c r="E201" i="13"/>
  <c r="E228" i="13" s="1"/>
  <c r="E229" i="13" s="1"/>
  <c r="G286" i="13"/>
  <c r="N86" i="13"/>
  <c r="L86" i="13"/>
  <c r="J86" i="13"/>
  <c r="I59" i="13"/>
  <c r="L201" i="13"/>
  <c r="L229" i="13" s="1"/>
  <c r="J201" i="13"/>
  <c r="J229" i="13" s="1"/>
  <c r="K172" i="13"/>
  <c r="M143" i="13"/>
  <c r="O114" i="13"/>
  <c r="L59" i="13"/>
  <c r="O59" i="13"/>
  <c r="M59" i="13"/>
  <c r="K86" i="13"/>
  <c r="L143" i="13"/>
  <c r="O143" i="13"/>
  <c r="G143" i="13"/>
  <c r="M201" i="13"/>
  <c r="M229" i="13" s="1"/>
  <c r="N201" i="13"/>
  <c r="N229" i="13" s="1"/>
  <c r="N257" i="13"/>
  <c r="O257" i="13"/>
  <c r="K257" i="13"/>
  <c r="K316" i="13"/>
  <c r="N316" i="13"/>
  <c r="J316" i="13"/>
  <c r="M172" i="13"/>
  <c r="F114" i="13"/>
  <c r="I172" i="13"/>
  <c r="E114" i="13"/>
  <c r="F59" i="13"/>
  <c r="I201" i="13"/>
  <c r="I229" i="13" s="1"/>
  <c r="G316" i="13"/>
  <c r="E257" i="13"/>
  <c r="G257" i="13"/>
  <c r="E286" i="13"/>
  <c r="H59" i="13"/>
  <c r="J59" i="13"/>
  <c r="E172" i="13"/>
  <c r="I86" i="13"/>
  <c r="E59" i="13"/>
  <c r="G59" i="13"/>
  <c r="F86" i="13"/>
  <c r="H201" i="13"/>
  <c r="F317" i="13" l="1"/>
  <c r="H287" i="13"/>
  <c r="F115" i="13"/>
  <c r="H317" i="13"/>
  <c r="H144" i="13"/>
  <c r="G110" i="16"/>
  <c r="E328" i="16"/>
  <c r="E329" i="16" s="1"/>
  <c r="H328" i="16"/>
  <c r="H329" i="16" s="1"/>
  <c r="F52" i="15"/>
  <c r="F87" i="15"/>
  <c r="H376" i="15"/>
  <c r="G328" i="16"/>
  <c r="G329" i="16" s="1"/>
  <c r="H377" i="15"/>
  <c r="H378" i="15" s="1"/>
  <c r="G377" i="15"/>
  <c r="G378" i="15" s="1"/>
  <c r="I328" i="16"/>
  <c r="I329" i="16" s="1"/>
  <c r="H115" i="13"/>
  <c r="H258" i="13"/>
  <c r="I318" i="13"/>
  <c r="I319" i="13" s="1"/>
  <c r="H173" i="13"/>
  <c r="F60" i="13"/>
  <c r="H60" i="13"/>
  <c r="F258" i="13"/>
  <c r="F287" i="13"/>
  <c r="G318" i="13"/>
  <c r="G319" i="13" s="1"/>
  <c r="F202" i="13"/>
  <c r="F229" i="13" s="1"/>
  <c r="F230" i="13" s="1"/>
  <c r="F87" i="13"/>
  <c r="F173" i="13"/>
  <c r="H202" i="13"/>
  <c r="H229" i="13" s="1"/>
  <c r="H230" i="13" s="1"/>
  <c r="F318" i="13" l="1"/>
  <c r="F319" i="13" s="1"/>
  <c r="H86" i="13"/>
  <c r="H87" i="13" s="1"/>
  <c r="H318" i="13" l="1"/>
  <c r="H319" i="13" s="1"/>
</calcChain>
</file>

<file path=xl/comments1.xml><?xml version="1.0" encoding="utf-8"?>
<comments xmlns="http://schemas.openxmlformats.org/spreadsheetml/2006/main">
  <authors>
    <author>user</author>
  </authors>
  <commentList>
    <comment ref="O41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<sst xmlns="http://schemas.openxmlformats.org/spreadsheetml/2006/main" count="1534" uniqueCount="257">
  <si>
    <t>Примерное десятидневное меню для организации питания детей</t>
  </si>
  <si>
    <t xml:space="preserve">дошкольные образовательные  учреждения  Санкт-Петербурга, </t>
  </si>
  <si>
    <t>в соответствии с  физиологическими нормами потребления продуктов</t>
  </si>
  <si>
    <t>Энергетическая ценность (ккал)</t>
  </si>
  <si>
    <t>в т.ч. животные</t>
  </si>
  <si>
    <t>1 день</t>
  </si>
  <si>
    <t>Завтрак</t>
  </si>
  <si>
    <t xml:space="preserve">Батон «Нарезной» обогащенный </t>
  </si>
  <si>
    <t>Обед</t>
  </si>
  <si>
    <t>Полдник</t>
  </si>
  <si>
    <t>Чай с сахаром</t>
  </si>
  <si>
    <t>Банан свежий</t>
  </si>
  <si>
    <t>Итого за день</t>
  </si>
  <si>
    <t>среднедневная сбалансированность</t>
  </si>
  <si>
    <t>2 день</t>
  </si>
  <si>
    <t>Компот из изюма с витамином «С»</t>
  </si>
  <si>
    <t>3 день</t>
  </si>
  <si>
    <t>Щи  из  свежей  капусты  со сметаной</t>
  </si>
  <si>
    <t>4 день</t>
  </si>
  <si>
    <t xml:space="preserve">Суп картофельный с клецками </t>
  </si>
  <si>
    <t>Груша свежая</t>
  </si>
  <si>
    <t>5 день</t>
  </si>
  <si>
    <t>Рассольник «Ленинградский»  со  сметаной</t>
  </si>
  <si>
    <t>Соус   сметанный</t>
  </si>
  <si>
    <t>среднедневная  сбалансированность</t>
  </si>
  <si>
    <t>6 день</t>
  </si>
  <si>
    <t xml:space="preserve">Суп картофельный с макаронными изделиями </t>
  </si>
  <si>
    <t>Компот  из  смеси  сухофруктов с вит. «С»</t>
  </si>
  <si>
    <t>7 день</t>
  </si>
  <si>
    <t>8 день</t>
  </si>
  <si>
    <t>Вафли обогащенные</t>
  </si>
  <si>
    <t>9 день</t>
  </si>
  <si>
    <t>10 день</t>
  </si>
  <si>
    <t>Цена</t>
  </si>
  <si>
    <t>Технологическая и нормативная документация        / сборник рецептур/</t>
  </si>
  <si>
    <t>№ рецептуры или технологической карты</t>
  </si>
  <si>
    <t>Сб.2008</t>
  </si>
  <si>
    <t>к/к</t>
  </si>
  <si>
    <t>Сб.1997</t>
  </si>
  <si>
    <t>Картофельное пюре с морковью</t>
  </si>
  <si>
    <t xml:space="preserve">Картофельное пюре   </t>
  </si>
  <si>
    <t>Салат " Свеколка"</t>
  </si>
  <si>
    <t>Сыр порционный</t>
  </si>
  <si>
    <t>Кнели из кур запеченные</t>
  </si>
  <si>
    <t>Биточки рубленые из птицы запеченные</t>
  </si>
  <si>
    <t>Пюре из моркови</t>
  </si>
  <si>
    <t>Мандарин</t>
  </si>
  <si>
    <t>Апельсин</t>
  </si>
  <si>
    <t>Котлета рыбная рубленая запеченная</t>
  </si>
  <si>
    <t>Овощи тушеные</t>
  </si>
  <si>
    <t>Голубцы ленивые</t>
  </si>
  <si>
    <t>Рассольник  со сметаной</t>
  </si>
  <si>
    <t>Запеканка  творожная со сгущенным молоком</t>
  </si>
  <si>
    <t>92/71</t>
  </si>
  <si>
    <t xml:space="preserve">Тефтели из говядины в молочном соусе                                  </t>
  </si>
  <si>
    <t xml:space="preserve">Суп   картофельный  с  горохом  и  гренками  </t>
  </si>
  <si>
    <t>Кофейный напиток</t>
  </si>
  <si>
    <t>Какао с молоком</t>
  </si>
  <si>
    <t>Каша  геркулесовая  молочная жидкая с маслом сливочным</t>
  </si>
  <si>
    <t>Каша пшенная молочная жидкая с маслом сливочным</t>
  </si>
  <si>
    <t>Каша  гречневая  молочная  с маслом сливочным</t>
  </si>
  <si>
    <t>Каша рисовая молочная жидкая с маслом сливочным</t>
  </si>
  <si>
    <t>Сырники из творога с джемом</t>
  </si>
  <si>
    <t>Молоко кипяченое</t>
  </si>
  <si>
    <t>Каша манная молочная жидкая с маслом сливочным</t>
  </si>
  <si>
    <t>Каша пшеничная молочная жидкая с маслом сливочным</t>
  </si>
  <si>
    <t>Сок фруктовый</t>
  </si>
  <si>
    <t>Кисель из кураги</t>
  </si>
  <si>
    <t>Рыба тушеная в томате с овощами</t>
  </si>
  <si>
    <t>Рагу овощное</t>
  </si>
  <si>
    <t>Овощи припущенные в сметанном соусе</t>
  </si>
  <si>
    <t>Сырники из творога с маслом сливочным</t>
  </si>
  <si>
    <t>Макароны запеченные с сыром, с маслом сливочным</t>
  </si>
  <si>
    <t>Морковная запеканка с молочным соусом</t>
  </si>
  <si>
    <t>Йогурт питьевой</t>
  </si>
  <si>
    <t>Булочка " Веснушка"</t>
  </si>
  <si>
    <t>Кефир с бифидофлорой и сахаром</t>
  </si>
  <si>
    <t>Морковь припущеная</t>
  </si>
  <si>
    <t>Пирожок с повидлом</t>
  </si>
  <si>
    <t xml:space="preserve">в возрасте от 3 до 7 лет, посещающих с 8- 10 часовым пребыванием </t>
  </si>
  <si>
    <t xml:space="preserve">Печеночные оладьи </t>
  </si>
  <si>
    <t>250/10</t>
  </si>
  <si>
    <t>250/5</t>
  </si>
  <si>
    <t>200/5</t>
  </si>
  <si>
    <t>Суп молочный с макаронными изделиями</t>
  </si>
  <si>
    <t>90/10</t>
  </si>
  <si>
    <t>Масло сливочное</t>
  </si>
  <si>
    <t xml:space="preserve">в возрасте от 3 до 7 лет, посещающих с 12 часовым пребыванием </t>
  </si>
  <si>
    <t>70/20</t>
  </si>
  <si>
    <t>Капуста тушеная с яблоками</t>
  </si>
  <si>
    <t>Напиток витаминизированный</t>
  </si>
  <si>
    <t>Печень по- строгановски</t>
  </si>
  <si>
    <t>Свекла тушеная в сметанном соусе</t>
  </si>
  <si>
    <t>Омлет с сосисками с маслом сливочным</t>
  </si>
  <si>
    <t>Морковь тушеная в сметанном соусе</t>
  </si>
  <si>
    <t>130/30</t>
  </si>
  <si>
    <t>Картофель и овощи тушеные в соусе</t>
  </si>
  <si>
    <t>Кисель из апельсинов</t>
  </si>
  <si>
    <t>Жаркое по- домашнему</t>
  </si>
  <si>
    <t>Биточки рисовые со сгущенным молоком</t>
  </si>
  <si>
    <t>140/35</t>
  </si>
  <si>
    <t>Омлет с сосисками</t>
  </si>
  <si>
    <t>Гуляш из говядины</t>
  </si>
  <si>
    <t>55/50</t>
  </si>
  <si>
    <t>100/5</t>
  </si>
  <si>
    <t>Рыба ( филе) отварная</t>
  </si>
  <si>
    <t>Напиток лимонный</t>
  </si>
  <si>
    <t>110/5</t>
  </si>
  <si>
    <t>Каша рисовая рассыпчатая с изюмом</t>
  </si>
  <si>
    <t>Оладьи из творога со сгущенным молоком</t>
  </si>
  <si>
    <t>110/20</t>
  </si>
  <si>
    <t>Сб.2002</t>
  </si>
  <si>
    <t>Кисель плодово- ягодный витаминизированный</t>
  </si>
  <si>
    <t>Суфле овощное</t>
  </si>
  <si>
    <t xml:space="preserve">в возрасте от 3 до 7 лет, посещающих с 24 часовым пребыванием </t>
  </si>
  <si>
    <t>Кефир с бифидофлорой</t>
  </si>
  <si>
    <t>Напиток апельсиновый</t>
  </si>
  <si>
    <t>Ужин2</t>
  </si>
  <si>
    <t>Кефир с бифидофлорой с сахаром</t>
  </si>
  <si>
    <t>150/10</t>
  </si>
  <si>
    <t>Оладьи с  молоком сгущеным</t>
  </si>
  <si>
    <t>130/20</t>
  </si>
  <si>
    <t>125/5</t>
  </si>
  <si>
    <t>80/25</t>
  </si>
  <si>
    <t>Прием пищи,              наименование бдюда</t>
  </si>
  <si>
    <t>Масса порции          (г)</t>
  </si>
  <si>
    <t>Пищевые вещества (г )</t>
  </si>
  <si>
    <t>Витамины                          мг</t>
  </si>
  <si>
    <t>Минеральные вещества, мг</t>
  </si>
  <si>
    <t>Б</t>
  </si>
  <si>
    <t>Ж</t>
  </si>
  <si>
    <t>У</t>
  </si>
  <si>
    <r>
      <t xml:space="preserve">В </t>
    </r>
    <r>
      <rPr>
        <vertAlign val="subscript"/>
        <sz val="9"/>
        <color indexed="8"/>
        <rFont val="Times New Roman"/>
        <family val="1"/>
        <charset val="204"/>
      </rPr>
      <t>1</t>
    </r>
  </si>
  <si>
    <r>
      <t>В</t>
    </r>
    <r>
      <rPr>
        <vertAlign val="subscript"/>
        <sz val="9"/>
        <color indexed="8"/>
        <rFont val="Times New Roman"/>
        <family val="1"/>
        <charset val="204"/>
      </rPr>
      <t xml:space="preserve"> 2</t>
    </r>
  </si>
  <si>
    <t>С</t>
  </si>
  <si>
    <t>Са</t>
  </si>
  <si>
    <t>Fe</t>
  </si>
  <si>
    <t>Ужин 1</t>
  </si>
  <si>
    <t>Хлеб  ржано-пшеничный  обогащенный</t>
  </si>
  <si>
    <t>Хлеб  ржано-пшеничный обогащенный</t>
  </si>
  <si>
    <t>Печенье обогащенное</t>
  </si>
  <si>
    <t>Сб.1996</t>
  </si>
  <si>
    <t>Оладьи с  изюмом и молоком сгущенным</t>
  </si>
  <si>
    <t>Апельсин свежий</t>
  </si>
  <si>
    <t>Напиток клюквенный</t>
  </si>
  <si>
    <t>Напиток брусничный</t>
  </si>
  <si>
    <t>65/40</t>
  </si>
  <si>
    <t>60/40</t>
  </si>
  <si>
    <t>Говядина отварная</t>
  </si>
  <si>
    <t>250/20</t>
  </si>
  <si>
    <t>Суп картофельный с макаронными изделиями с курой</t>
  </si>
  <si>
    <t>Ряженка</t>
  </si>
  <si>
    <t>Салат из моркови с яблоками с маслом растительным</t>
  </si>
  <si>
    <t>Завтрак 2</t>
  </si>
  <si>
    <t>Яблоко свежее</t>
  </si>
  <si>
    <t>Биточки рыбные (паровые)</t>
  </si>
  <si>
    <t>Салат из свежей капусты</t>
  </si>
  <si>
    <t>130/40</t>
  </si>
  <si>
    <t>150/20</t>
  </si>
  <si>
    <t xml:space="preserve">Сельдь </t>
  </si>
  <si>
    <t>105/20</t>
  </si>
  <si>
    <t>Запеканка  морковная с творогом и молоком сгущенным</t>
  </si>
  <si>
    <t>160/10</t>
  </si>
  <si>
    <t>Салат из моркови с яблоками</t>
  </si>
  <si>
    <t>130/5</t>
  </si>
  <si>
    <t>Борщ из свежей капусты с картофелем с добавлением морской капусты и сметаной</t>
  </si>
  <si>
    <t>Цикличное десятидневное меню для организации питания детей</t>
  </si>
  <si>
    <t>Заместитель руководителя Управления</t>
  </si>
  <si>
    <t>Федеральной службы</t>
  </si>
  <si>
    <t>по надзору в сфере защиты прав</t>
  </si>
  <si>
    <t>по городу Санкт-Петербургу</t>
  </si>
  <si>
    <t>А.В.Мельцер</t>
  </si>
  <si>
    <t>"____"__________________2010г.</t>
  </si>
  <si>
    <t>СОГЛАСОВАНО</t>
  </si>
  <si>
    <t>УТВЕРЖДАЮ</t>
  </si>
  <si>
    <t>Начальник Управления</t>
  </si>
  <si>
    <t>социального питания</t>
  </si>
  <si>
    <t>Правительства Санкт-Петербурга</t>
  </si>
  <si>
    <t>Н.А.Петрова</t>
  </si>
  <si>
    <t>Рагу овощное/Рагу овощное с кабачками*</t>
  </si>
  <si>
    <t>351/349</t>
  </si>
  <si>
    <t>189/185</t>
  </si>
  <si>
    <t>Каша пшенная молочная жидкая с маслом сливочным/ Каша пшенная молочная с тыквой и маслом сливочным*</t>
  </si>
  <si>
    <t>Салат из свеклы с маслом растительным/ Салат из редиса с маслом растительным*</t>
  </si>
  <si>
    <t>к/к/32</t>
  </si>
  <si>
    <t>40/23</t>
  </si>
  <si>
    <t>Итого за 10 дней</t>
  </si>
  <si>
    <t>В среднем за 1 день</t>
  </si>
  <si>
    <t>потребителей и благополучия человека</t>
  </si>
  <si>
    <t>* с учетом сезонных овощей</t>
  </si>
  <si>
    <t>Салат из квашеной капусты/Салат из свежих овощей с маслом растительным*</t>
  </si>
  <si>
    <t>Суп из овощей со сметаной/ Суп из овощей с цветной капустой и сметаной*</t>
  </si>
  <si>
    <t>180/10</t>
  </si>
  <si>
    <t>Кисель из курагис витамином "С"</t>
  </si>
  <si>
    <t>150/5</t>
  </si>
  <si>
    <t>Красногвардейского района</t>
  </si>
  <si>
    <t>Республики Адыгея</t>
  </si>
  <si>
    <t>Хлеб пшеничный</t>
  </si>
  <si>
    <t>Хлеб  ржаной</t>
  </si>
  <si>
    <t>Хлеб ржаной</t>
  </si>
  <si>
    <t>Завтрак 1день</t>
  </si>
  <si>
    <t xml:space="preserve">Завтрак </t>
  </si>
  <si>
    <t>Заведующая МБДОУ "Детский сад №11</t>
  </si>
  <si>
    <t>Приказ №_____ от "___"_________2015 г.</t>
  </si>
  <si>
    <t>Борщ из свежей капусты с картофелем</t>
  </si>
  <si>
    <t xml:space="preserve">Чай с лимоном </t>
  </si>
  <si>
    <t>Суп харчо</t>
  </si>
  <si>
    <t>Макаронные изделия отварные</t>
  </si>
  <si>
    <t>Плов</t>
  </si>
  <si>
    <t>яблоко</t>
  </si>
  <si>
    <t>Ленивые вареники</t>
  </si>
  <si>
    <t>Икра кабачковая</t>
  </si>
  <si>
    <t>Суп с фрикадельками</t>
  </si>
  <si>
    <t>Котлеты из говядины</t>
  </si>
  <si>
    <t>Овощное рагу</t>
  </si>
  <si>
    <t>Уха</t>
  </si>
  <si>
    <t>Каша пшенная</t>
  </si>
  <si>
    <t>Банан</t>
  </si>
  <si>
    <t>Сб.2011</t>
  </si>
  <si>
    <t>Свекольник со сметаной</t>
  </si>
  <si>
    <t>Сб.2010</t>
  </si>
  <si>
    <t xml:space="preserve">Булочка </t>
  </si>
  <si>
    <t xml:space="preserve">Компот  из  смеси  сухофруктов </t>
  </si>
  <si>
    <t>Суп картофельный с бобовыми</t>
  </si>
  <si>
    <t>Азу</t>
  </si>
  <si>
    <t>Кисель плодово-ягодный</t>
  </si>
  <si>
    <t>Сб.2004</t>
  </si>
  <si>
    <t>Молоко кипеченное</t>
  </si>
  <si>
    <t>220/5</t>
  </si>
  <si>
    <t>Сб.2005</t>
  </si>
  <si>
    <t>Сок яблочный</t>
  </si>
  <si>
    <t>сад№15</t>
  </si>
  <si>
    <t>"Ромашка" а.Бжедугхабль</t>
  </si>
  <si>
    <t>МБДОУ "Детский сад №15 "Ромашка"</t>
  </si>
  <si>
    <t>Каша гречневая (рассыпчатая)</t>
  </si>
  <si>
    <t>Плов из птицы</t>
  </si>
  <si>
    <t>Суп молочный  с макаронными изделиями</t>
  </si>
  <si>
    <t>Каша гречневая молочная жидкая с маслом сливочным</t>
  </si>
  <si>
    <t xml:space="preserve">Омлет </t>
  </si>
  <si>
    <t xml:space="preserve">Напиток </t>
  </si>
  <si>
    <t>Суп  гороховый</t>
  </si>
  <si>
    <t xml:space="preserve"> Салат "Свеколка"</t>
  </si>
  <si>
    <t>Рассольник "Ленинградский"</t>
  </si>
  <si>
    <t xml:space="preserve">Борщ </t>
  </si>
  <si>
    <t>Булочка</t>
  </si>
  <si>
    <t>Щи   со сметаной</t>
  </si>
  <si>
    <t>Салат из зеленого горошка консервированного</t>
  </si>
  <si>
    <t>Каша "Дружба"</t>
  </si>
  <si>
    <t>Мамхегова А.С.</t>
  </si>
  <si>
    <t>СБ.2008</t>
  </si>
  <si>
    <t>Огурцы свежие</t>
  </si>
  <si>
    <t>Салат из св.помидоров и огурцов</t>
  </si>
  <si>
    <t>Салат из свежих помидоров и огурцов</t>
  </si>
  <si>
    <t>Яица вареные</t>
  </si>
  <si>
    <t>0.45</t>
  </si>
  <si>
    <t>Йогурт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</si>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</sst>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vertAlign val="subscript"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2" fontId="0" fillId="0" borderId="0" xfId="0" applyNumberFormat="1"/>
    <xf numFmtId="0" fontId="0" fillId="0" borderId="0" xfId="0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10" fontId="3" fillId="0" borderId="3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0" fillId="0" borderId="4" xfId="0" applyFill="1" applyBorder="1" applyAlignment="1"/>
    <xf numFmtId="0" fontId="3" fillId="0" borderId="2" xfId="0" applyFont="1" applyFill="1" applyBorder="1" applyAlignment="1">
      <alignment horizontal="center" vertical="top" wrapText="1"/>
    </xf>
    <xf numFmtId="10" fontId="3" fillId="0" borderId="2" xfId="0" applyNumberFormat="1" applyFont="1" applyFill="1" applyBorder="1" applyAlignment="1">
      <alignment horizontal="center" vertical="top" wrapText="1"/>
    </xf>
    <xf numFmtId="9" fontId="3" fillId="0" borderId="2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 indent="2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0" xfId="0" applyFont="1" applyBorder="1"/>
    <xf numFmtId="0" fontId="4" fillId="0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4" fillId="0" borderId="4" xfId="0" applyFont="1" applyFill="1" applyBorder="1" applyAlignment="1"/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top" wrapText="1"/>
    </xf>
    <xf numFmtId="0" fontId="4" fillId="0" borderId="2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0" fontId="2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/>
    <xf numFmtId="0" fontId="3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6" fillId="0" borderId="0" xfId="0" applyFont="1"/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top" wrapText="1"/>
    </xf>
    <xf numFmtId="0" fontId="0" fillId="0" borderId="0" xfId="0" applyFill="1"/>
    <xf numFmtId="2" fontId="0" fillId="0" borderId="0" xfId="0" applyNumberFormat="1" applyFill="1"/>
    <xf numFmtId="0" fontId="0" fillId="0" borderId="2" xfId="0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top" wrapText="1"/>
    </xf>
    <xf numFmtId="2" fontId="4" fillId="0" borderId="2" xfId="0" applyNumberFormat="1" applyFont="1" applyFill="1" applyBorder="1"/>
    <xf numFmtId="0" fontId="6" fillId="0" borderId="0" xfId="0" applyFont="1" applyFill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center" vertical="top" wrapText="1"/>
    </xf>
    <xf numFmtId="2" fontId="3" fillId="0" borderId="6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horizontal="center" vertical="top" wrapText="1"/>
    </xf>
    <xf numFmtId="164" fontId="3" fillId="0" borderId="16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vertical="top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vertical="top" wrapText="1"/>
    </xf>
    <xf numFmtId="0" fontId="4" fillId="0" borderId="9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4" fillId="0" borderId="4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vertical="top" wrapText="1"/>
    </xf>
    <xf numFmtId="164" fontId="3" fillId="0" borderId="9" xfId="0" applyNumberFormat="1" applyFont="1" applyFill="1" applyBorder="1" applyAlignment="1">
      <alignment horizontal="center" vertical="top" wrapText="1"/>
    </xf>
    <xf numFmtId="0" fontId="0" fillId="0" borderId="19" xfId="0" applyBorder="1"/>
    <xf numFmtId="0" fontId="2" fillId="0" borderId="20" xfId="0" applyFont="1" applyFill="1" applyBorder="1" applyAlignment="1">
      <alignment horizontal="center" vertical="top"/>
    </xf>
    <xf numFmtId="0" fontId="3" fillId="0" borderId="20" xfId="0" applyFont="1" applyFill="1" applyBorder="1" applyAlignment="1">
      <alignment horizontal="center" vertical="top" wrapText="1"/>
    </xf>
    <xf numFmtId="0" fontId="4" fillId="0" borderId="20" xfId="0" applyFont="1" applyFill="1" applyBorder="1"/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0" xfId="0" applyFont="1"/>
    <xf numFmtId="2" fontId="2" fillId="0" borderId="6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7" fillId="0" borderId="19" xfId="0" applyFont="1" applyFill="1" applyBorder="1" applyAlignment="1">
      <alignment horizontal="center" vertical="top"/>
    </xf>
    <xf numFmtId="0" fontId="7" fillId="0" borderId="19" xfId="0" applyFont="1" applyFill="1" applyBorder="1" applyAlignment="1">
      <alignment vertical="top" wrapText="1"/>
    </xf>
    <xf numFmtId="0" fontId="7" fillId="0" borderId="19" xfId="0" applyFont="1" applyFill="1" applyBorder="1" applyAlignment="1">
      <alignment horizontal="center" vertical="top" wrapText="1"/>
    </xf>
    <xf numFmtId="0" fontId="7" fillId="0" borderId="19" xfId="0" applyFont="1" applyBorder="1" applyAlignment="1">
      <alignment vertical="top" wrapText="1"/>
    </xf>
    <xf numFmtId="0" fontId="7" fillId="0" borderId="19" xfId="0" applyFont="1" applyBorder="1"/>
    <xf numFmtId="0" fontId="3" fillId="0" borderId="0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2" fontId="2" fillId="0" borderId="11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top" wrapText="1"/>
    </xf>
    <xf numFmtId="0" fontId="10" fillId="0" borderId="19" xfId="0" applyFont="1" applyBorder="1"/>
    <xf numFmtId="0" fontId="2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top"/>
    </xf>
    <xf numFmtId="2" fontId="3" fillId="0" borderId="5" xfId="0" applyNumberFormat="1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2" fillId="0" borderId="19" xfId="0" applyFont="1" applyBorder="1"/>
    <xf numFmtId="0" fontId="12" fillId="0" borderId="19" xfId="0" applyFont="1" applyBorder="1"/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vertical="top" wrapText="1"/>
    </xf>
    <xf numFmtId="0" fontId="14" fillId="0" borderId="18" xfId="0" applyFont="1" applyFill="1" applyBorder="1" applyAlignment="1">
      <alignment horizontal="center" vertical="top" wrapText="1"/>
    </xf>
    <xf numFmtId="0" fontId="14" fillId="0" borderId="19" xfId="0" applyFont="1" applyFill="1" applyBorder="1" applyAlignment="1">
      <alignment horizontal="center" vertical="top" wrapText="1"/>
    </xf>
    <xf numFmtId="0" fontId="14" fillId="0" borderId="19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2" fontId="10" fillId="0" borderId="19" xfId="0" applyNumberFormat="1" applyFont="1" applyBorder="1"/>
    <xf numFmtId="2" fontId="14" fillId="0" borderId="1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7" fillId="0" borderId="11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4" fillId="0" borderId="5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2:X330"/>
  <sheetViews>
    <sheetView tabSelected="1" view="pageBreakPreview" topLeftCell="A265" zoomScaleNormal="100" zoomScaleSheetLayoutView="100" workbookViewId="0">
      <selection activeCell="O281" sqref="O281"/>
    </sheetView>
  </sheetViews>
  <sheetFormatPr defaultRowHeight="14.4" x14ac:dyDescent="0.3"/>
  <cols>
    <col min="1" max="1" width="12.109375" customWidth="1"/>
    <col min="2" max="2" width="9.44140625" customWidth="1"/>
    <col min="3" max="3" width="22.33203125" customWidth="1"/>
    <col min="4" max="4" width="7.88671875" customWidth="1"/>
    <col min="5" max="5" width="0.6640625" hidden="1" customWidth="1"/>
    <col min="6" max="6" width="8.6640625" customWidth="1"/>
    <col min="7" max="7" width="0" hidden="1" customWidth="1"/>
    <col min="8" max="8" width="8.6640625" customWidth="1"/>
    <col min="9" max="9" width="9.109375" customWidth="1"/>
    <col min="10" max="10" width="8.33203125" customWidth="1"/>
    <col min="11" max="11" width="6.109375" customWidth="1"/>
    <col min="12" max="13" width="5.6640625" customWidth="1"/>
    <col min="14" max="14" width="7.88671875" customWidth="1"/>
  </cols>
  <sheetData>
    <row r="2" spans="1:15" ht="15.6" x14ac:dyDescent="0.3">
      <c r="A2" s="56"/>
      <c r="J2" s="56" t="s">
        <v>174</v>
      </c>
    </row>
    <row r="3" spans="1:15" x14ac:dyDescent="0.3">
      <c r="J3" t="s">
        <v>202</v>
      </c>
      <c r="N3" t="s">
        <v>231</v>
      </c>
    </row>
    <row r="4" spans="1:15" x14ac:dyDescent="0.3">
      <c r="J4" t="s">
        <v>232</v>
      </c>
    </row>
    <row r="5" spans="1:15" x14ac:dyDescent="0.3">
      <c r="J5" t="s">
        <v>195</v>
      </c>
    </row>
    <row r="6" spans="1:15" x14ac:dyDescent="0.3">
      <c r="J6" t="s">
        <v>196</v>
      </c>
    </row>
    <row r="8" spans="1:15" x14ac:dyDescent="0.3">
      <c r="K8" t="s">
        <v>248</v>
      </c>
    </row>
    <row r="9" spans="1:15" x14ac:dyDescent="0.3">
      <c r="J9" t="s">
        <v>172</v>
      </c>
      <c r="M9">
        <v>2024</v>
      </c>
    </row>
    <row r="10" spans="1:15" x14ac:dyDescent="0.3">
      <c r="J10" t="s">
        <v>203</v>
      </c>
      <c r="N10">
        <v>2024</v>
      </c>
    </row>
    <row r="11" spans="1:15" ht="21" customHeight="1" x14ac:dyDescent="0.3">
      <c r="A11" s="180" t="s">
        <v>166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</row>
    <row r="12" spans="1:15" ht="20.25" customHeight="1" x14ac:dyDescent="0.3">
      <c r="A12" s="180" t="s">
        <v>79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</row>
    <row r="13" spans="1:15" ht="20.25" customHeight="1" x14ac:dyDescent="0.3">
      <c r="A13" s="180" t="s">
        <v>233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</row>
    <row r="14" spans="1:15" ht="21.75" customHeight="1" x14ac:dyDescent="0.3">
      <c r="A14" s="181" t="s">
        <v>2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</row>
    <row r="15" spans="1:15" ht="15.75" customHeight="1" x14ac:dyDescent="0.3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</row>
    <row r="16" spans="1:15" ht="15.75" customHeight="1" x14ac:dyDescent="0.3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</row>
    <row r="17" spans="1:15" ht="15.75" customHeight="1" x14ac:dyDescent="0.3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spans="1:15" ht="15.75" customHeight="1" x14ac:dyDescent="0.3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spans="1:15" ht="15.75" customHeigh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</row>
    <row r="20" spans="1:15" ht="15.75" customHeight="1" x14ac:dyDescent="0.3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spans="1:15" ht="15.75" customHeight="1" x14ac:dyDescent="0.3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spans="1:15" ht="15.75" customHeight="1" x14ac:dyDescent="0.3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spans="1:15" ht="15.75" customHeight="1" x14ac:dyDescent="0.3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spans="1:15" ht="15.75" customHeight="1" x14ac:dyDescent="0.3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</row>
    <row r="25" spans="1:15" ht="15.75" customHeight="1" x14ac:dyDescent="0.3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</row>
    <row r="26" spans="1:15" ht="15.75" customHeight="1" x14ac:dyDescent="0.3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</row>
    <row r="27" spans="1:15" ht="15.75" customHeight="1" x14ac:dyDescent="0.3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</row>
    <row r="28" spans="1:15" ht="15.75" customHeight="1" x14ac:dyDescent="0.3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</row>
    <row r="29" spans="1:15" ht="15.75" customHeight="1" x14ac:dyDescent="0.3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</row>
    <row r="30" spans="1:15" ht="15.75" customHeight="1" x14ac:dyDescent="0.3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</row>
    <row r="31" spans="1:15" ht="15.75" customHeight="1" x14ac:dyDescent="0.3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</row>
    <row r="32" spans="1:15" ht="15.75" customHeight="1" x14ac:dyDescent="0.3">
      <c r="A32" s="82"/>
      <c r="B32" s="82"/>
      <c r="C32" s="82"/>
      <c r="D32" s="2" t="s">
        <v>5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3" spans="1:23" ht="15.75" customHeight="1" thickBot="1" x14ac:dyDescent="0.35">
      <c r="A33" s="82"/>
      <c r="B33" s="82"/>
      <c r="C33" s="82"/>
      <c r="D33" s="142" t="s">
        <v>201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</row>
    <row r="34" spans="1:23" ht="15.75" customHeight="1" thickBot="1" x14ac:dyDescent="0.35">
      <c r="A34" s="182" t="s">
        <v>34</v>
      </c>
      <c r="B34" s="182" t="s">
        <v>35</v>
      </c>
      <c r="C34" s="187" t="s">
        <v>124</v>
      </c>
      <c r="D34" s="190" t="s">
        <v>125</v>
      </c>
      <c r="E34" s="190" t="s">
        <v>33</v>
      </c>
      <c r="F34" s="207" t="s">
        <v>126</v>
      </c>
      <c r="G34" s="208"/>
      <c r="H34" s="208"/>
      <c r="I34" s="208"/>
      <c r="J34" s="193" t="s">
        <v>3</v>
      </c>
      <c r="K34" s="193" t="s">
        <v>127</v>
      </c>
      <c r="L34" s="194"/>
      <c r="M34" s="195"/>
      <c r="N34" s="193" t="s">
        <v>128</v>
      </c>
      <c r="O34" s="195"/>
    </row>
    <row r="35" spans="1:23" ht="15.75" customHeight="1" thickBot="1" x14ac:dyDescent="0.35">
      <c r="A35" s="183"/>
      <c r="B35" s="183"/>
      <c r="C35" s="188"/>
      <c r="D35" s="191"/>
      <c r="E35" s="191"/>
      <c r="F35" s="202" t="s">
        <v>129</v>
      </c>
      <c r="G35" s="22"/>
      <c r="H35" s="185" t="s">
        <v>130</v>
      </c>
      <c r="I35" s="185" t="s">
        <v>131</v>
      </c>
      <c r="J35" s="196"/>
      <c r="K35" s="196"/>
      <c r="L35" s="197"/>
      <c r="M35" s="198"/>
      <c r="N35" s="196"/>
      <c r="O35" s="198"/>
    </row>
    <row r="36" spans="1:23" ht="24.6" thickBot="1" x14ac:dyDescent="0.35">
      <c r="A36" s="184"/>
      <c r="B36" s="184"/>
      <c r="C36" s="189"/>
      <c r="D36" s="192"/>
      <c r="E36" s="192"/>
      <c r="F36" s="203"/>
      <c r="G36" s="5" t="s">
        <v>4</v>
      </c>
      <c r="H36" s="186"/>
      <c r="I36" s="186"/>
      <c r="J36" s="209"/>
      <c r="K36" s="15" t="s">
        <v>132</v>
      </c>
      <c r="L36" s="15" t="s">
        <v>133</v>
      </c>
      <c r="M36" s="15" t="s">
        <v>134</v>
      </c>
      <c r="N36" s="15" t="s">
        <v>135</v>
      </c>
      <c r="O36" s="15" t="s">
        <v>136</v>
      </c>
    </row>
    <row r="37" spans="1:23" ht="15" thickBot="1" x14ac:dyDescent="0.35">
      <c r="A37" s="204" t="s">
        <v>200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6"/>
    </row>
    <row r="38" spans="1:23" ht="25.5" customHeight="1" thickBot="1" x14ac:dyDescent="0.35">
      <c r="A38" s="92" t="s">
        <v>36</v>
      </c>
      <c r="B38" s="34">
        <v>189</v>
      </c>
      <c r="C38" s="20" t="s">
        <v>65</v>
      </c>
      <c r="D38" s="126" t="s">
        <v>83</v>
      </c>
      <c r="E38" s="127">
        <v>6.03</v>
      </c>
      <c r="F38" s="127">
        <v>8.1199999999999992</v>
      </c>
      <c r="G38" s="127">
        <v>0</v>
      </c>
      <c r="H38" s="127">
        <v>10.01</v>
      </c>
      <c r="I38" s="127">
        <v>35.380000000000003</v>
      </c>
      <c r="J38" s="128">
        <v>265.35000000000002</v>
      </c>
      <c r="K38" s="129">
        <v>0.17</v>
      </c>
      <c r="L38" s="126">
        <v>0</v>
      </c>
      <c r="M38" s="126">
        <v>1.45</v>
      </c>
      <c r="N38" s="126">
        <v>159.5</v>
      </c>
      <c r="O38" s="126">
        <v>2.9</v>
      </c>
    </row>
    <row r="39" spans="1:23" ht="15" thickBot="1" x14ac:dyDescent="0.35">
      <c r="A39" s="94" t="s">
        <v>218</v>
      </c>
      <c r="B39" s="34">
        <v>6</v>
      </c>
      <c r="C39" s="20" t="s">
        <v>86</v>
      </c>
      <c r="D39" s="5">
        <v>5</v>
      </c>
      <c r="E39" s="5">
        <v>1.1399999999999999</v>
      </c>
      <c r="F39" s="5">
        <v>0.4</v>
      </c>
      <c r="G39" s="5"/>
      <c r="H39" s="5">
        <v>3.62</v>
      </c>
      <c r="I39" s="5">
        <v>0.65</v>
      </c>
      <c r="J39" s="11">
        <v>43</v>
      </c>
      <c r="K39" s="37">
        <v>0</v>
      </c>
      <c r="L39" s="37">
        <v>0</v>
      </c>
      <c r="M39" s="37">
        <v>0</v>
      </c>
      <c r="N39" s="37">
        <v>1.2</v>
      </c>
      <c r="O39" s="37">
        <v>0.01</v>
      </c>
    </row>
    <row r="40" spans="1:23" ht="15" thickBot="1" x14ac:dyDescent="0.35">
      <c r="A40" s="94" t="s">
        <v>36</v>
      </c>
      <c r="B40" s="94">
        <v>393</v>
      </c>
      <c r="C40" s="20" t="s">
        <v>205</v>
      </c>
      <c r="D40" s="5" t="s">
        <v>83</v>
      </c>
      <c r="E40" s="5">
        <v>2.68</v>
      </c>
      <c r="F40" s="5">
        <v>0.4</v>
      </c>
      <c r="G40" s="5">
        <v>0</v>
      </c>
      <c r="H40" s="5">
        <v>0.02</v>
      </c>
      <c r="I40" s="5">
        <v>11.3</v>
      </c>
      <c r="J40" s="11">
        <v>45.5</v>
      </c>
      <c r="K40" s="37">
        <v>0</v>
      </c>
      <c r="L40" s="37">
        <v>0</v>
      </c>
      <c r="M40" s="37">
        <v>3.4</v>
      </c>
      <c r="N40" s="37">
        <v>14</v>
      </c>
      <c r="O40" s="37">
        <v>0.36</v>
      </c>
    </row>
    <row r="41" spans="1:23" ht="15" thickBot="1" x14ac:dyDescent="0.35">
      <c r="A41" s="94" t="s">
        <v>218</v>
      </c>
      <c r="B41" s="94">
        <v>1</v>
      </c>
      <c r="C41" s="20" t="s">
        <v>197</v>
      </c>
      <c r="D41" s="5">
        <v>30</v>
      </c>
      <c r="E41" s="5">
        <v>1.65</v>
      </c>
      <c r="F41" s="5">
        <v>2.13</v>
      </c>
      <c r="G41" s="5">
        <v>0</v>
      </c>
      <c r="H41" s="5">
        <v>0.33</v>
      </c>
      <c r="I41" s="5">
        <v>13.92</v>
      </c>
      <c r="J41" s="11">
        <v>68.7</v>
      </c>
      <c r="K41" s="37">
        <v>0.03</v>
      </c>
      <c r="L41" s="37">
        <v>0.02</v>
      </c>
      <c r="M41" s="37">
        <v>0</v>
      </c>
      <c r="N41" s="37">
        <v>6</v>
      </c>
      <c r="O41" s="37">
        <v>0.51</v>
      </c>
    </row>
    <row r="42" spans="1:23" ht="12" customHeight="1" thickBot="1" x14ac:dyDescent="0.35">
      <c r="A42" s="94"/>
      <c r="B42" s="94"/>
      <c r="C42" s="20"/>
      <c r="D42" s="5"/>
      <c r="E42" s="6">
        <f t="shared" ref="E42:O42" si="0">SUM(E38:E41)</f>
        <v>11.5</v>
      </c>
      <c r="F42" s="6">
        <f t="shared" si="0"/>
        <v>11.05</v>
      </c>
      <c r="G42" s="6">
        <f t="shared" si="0"/>
        <v>0</v>
      </c>
      <c r="H42" s="6">
        <f t="shared" si="0"/>
        <v>13.979999999999999</v>
      </c>
      <c r="I42" s="6">
        <f t="shared" si="0"/>
        <v>61.25</v>
      </c>
      <c r="J42" s="6">
        <f t="shared" si="0"/>
        <v>422.55</v>
      </c>
      <c r="K42" s="6">
        <f t="shared" si="0"/>
        <v>0.2</v>
      </c>
      <c r="L42" s="6">
        <f t="shared" si="0"/>
        <v>0.02</v>
      </c>
      <c r="M42" s="6">
        <f t="shared" si="0"/>
        <v>4.8499999999999996</v>
      </c>
      <c r="N42" s="6">
        <f t="shared" si="0"/>
        <v>180.7</v>
      </c>
      <c r="O42" s="6">
        <f t="shared" si="0"/>
        <v>3.7799999999999994</v>
      </c>
    </row>
    <row r="43" spans="1:23" ht="13.5" customHeight="1" thickBot="1" x14ac:dyDescent="0.35">
      <c r="A43" s="34" t="s">
        <v>36</v>
      </c>
      <c r="B43" s="34" t="s">
        <v>37</v>
      </c>
      <c r="C43" s="20" t="s">
        <v>217</v>
      </c>
      <c r="D43" s="5">
        <v>90</v>
      </c>
      <c r="E43" s="5">
        <v>4.55</v>
      </c>
      <c r="F43" s="5">
        <v>1.4</v>
      </c>
      <c r="G43" s="5">
        <v>0</v>
      </c>
      <c r="H43" s="5">
        <v>0.5</v>
      </c>
      <c r="I43" s="5">
        <v>18.899999999999999</v>
      </c>
      <c r="J43" s="11">
        <v>86.4</v>
      </c>
      <c r="K43" s="37">
        <v>0.03</v>
      </c>
      <c r="L43" s="37">
        <v>0.04</v>
      </c>
      <c r="M43" s="37">
        <v>8</v>
      </c>
      <c r="N43" s="37">
        <v>6.4</v>
      </c>
      <c r="O43" s="37">
        <v>0.48</v>
      </c>
    </row>
    <row r="44" spans="1:23" ht="12.75" customHeight="1" thickBot="1" x14ac:dyDescent="0.35">
      <c r="A44" s="90"/>
      <c r="B44" s="90"/>
      <c r="C44" s="18"/>
      <c r="D44" s="15"/>
      <c r="E44" s="17">
        <f t="shared" ref="E44:O44" si="1">SUM(E43:E43)</f>
        <v>4.55</v>
      </c>
      <c r="F44" s="17">
        <f t="shared" si="1"/>
        <v>1.4</v>
      </c>
      <c r="G44" s="17">
        <f t="shared" si="1"/>
        <v>0</v>
      </c>
      <c r="H44" s="17">
        <f t="shared" si="1"/>
        <v>0.5</v>
      </c>
      <c r="I44" s="17">
        <f t="shared" si="1"/>
        <v>18.899999999999999</v>
      </c>
      <c r="J44" s="17">
        <f t="shared" si="1"/>
        <v>86.4</v>
      </c>
      <c r="K44" s="17">
        <f t="shared" si="1"/>
        <v>0.03</v>
      </c>
      <c r="L44" s="17">
        <f t="shared" si="1"/>
        <v>0.04</v>
      </c>
      <c r="M44" s="17">
        <f t="shared" si="1"/>
        <v>8</v>
      </c>
      <c r="N44" s="17">
        <f t="shared" si="1"/>
        <v>6.4</v>
      </c>
      <c r="O44" s="17">
        <f t="shared" si="1"/>
        <v>0.48</v>
      </c>
    </row>
    <row r="45" spans="1:23" ht="15" thickBot="1" x14ac:dyDescent="0.35">
      <c r="A45" s="178" t="s">
        <v>8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6"/>
      <c r="N45" s="176"/>
      <c r="O45" s="177"/>
      <c r="P45" s="7"/>
      <c r="Q45" s="7"/>
      <c r="R45" s="7"/>
      <c r="S45" s="7"/>
      <c r="T45" s="201"/>
      <c r="U45" s="201"/>
      <c r="V45" s="4"/>
      <c r="W45" s="4"/>
    </row>
    <row r="46" spans="1:23" ht="25.5" customHeight="1" thickBot="1" x14ac:dyDescent="0.35">
      <c r="A46" s="34" t="s">
        <v>36</v>
      </c>
      <c r="B46" s="137">
        <v>46</v>
      </c>
      <c r="C46" s="138" t="s">
        <v>206</v>
      </c>
      <c r="D46" s="139" t="s">
        <v>82</v>
      </c>
      <c r="E46" s="139">
        <v>4.5</v>
      </c>
      <c r="F46" s="139">
        <v>5.01</v>
      </c>
      <c r="G46" s="139">
        <v>1.7999999999999999E-2</v>
      </c>
      <c r="H46" s="139">
        <v>5.34</v>
      </c>
      <c r="I46" s="139">
        <v>21.46</v>
      </c>
      <c r="J46" s="139">
        <v>154</v>
      </c>
      <c r="K46" s="137">
        <v>0.1</v>
      </c>
      <c r="L46" s="137">
        <v>0.02</v>
      </c>
      <c r="M46" s="135">
        <v>9.07</v>
      </c>
      <c r="N46" s="85">
        <v>21.46</v>
      </c>
      <c r="O46" s="85">
        <v>1.24</v>
      </c>
    </row>
    <row r="47" spans="1:23" ht="16.5" customHeight="1" thickBot="1" x14ac:dyDescent="0.35">
      <c r="A47" s="34" t="s">
        <v>36</v>
      </c>
      <c r="B47" s="137">
        <v>317</v>
      </c>
      <c r="C47" s="140" t="s">
        <v>207</v>
      </c>
      <c r="D47" s="141">
        <v>150</v>
      </c>
      <c r="E47" s="139"/>
      <c r="F47" s="141">
        <v>5.5</v>
      </c>
      <c r="G47" s="139"/>
      <c r="H47" s="141">
        <v>4.57</v>
      </c>
      <c r="I47" s="141">
        <v>26.44</v>
      </c>
      <c r="J47" s="141">
        <v>168</v>
      </c>
      <c r="K47" s="137">
        <v>4.8600000000000003</v>
      </c>
      <c r="L47" s="137">
        <v>0.04</v>
      </c>
      <c r="M47" s="135"/>
      <c r="N47" s="133">
        <v>4.8600000000000003</v>
      </c>
      <c r="O47" s="85">
        <v>1.0900000000000001</v>
      </c>
    </row>
    <row r="48" spans="1:23" ht="16.5" customHeight="1" thickBot="1" x14ac:dyDescent="0.35">
      <c r="A48" s="34" t="s">
        <v>36</v>
      </c>
      <c r="B48" s="63">
        <v>231</v>
      </c>
      <c r="C48" s="20" t="s">
        <v>68</v>
      </c>
      <c r="D48" s="5">
        <v>70</v>
      </c>
      <c r="E48" s="5">
        <v>13.83</v>
      </c>
      <c r="F48" s="5">
        <v>10.199999999999999</v>
      </c>
      <c r="G48" s="5">
        <v>0</v>
      </c>
      <c r="H48" s="5">
        <v>5.5</v>
      </c>
      <c r="I48" s="5">
        <v>4.5999999999999996</v>
      </c>
      <c r="J48" s="171">
        <v>108.8</v>
      </c>
      <c r="K48" s="136">
        <v>0.01</v>
      </c>
      <c r="L48" s="136"/>
      <c r="M48" s="37">
        <v>1.5</v>
      </c>
      <c r="N48" s="37">
        <v>34.799999999999997</v>
      </c>
      <c r="O48" s="37">
        <v>0.9</v>
      </c>
    </row>
    <row r="49" spans="1:18" ht="16.5" customHeight="1" thickBot="1" x14ac:dyDescent="0.35">
      <c r="A49" s="85" t="s">
        <v>36</v>
      </c>
      <c r="B49" s="35">
        <v>406</v>
      </c>
      <c r="C49" s="20" t="s">
        <v>225</v>
      </c>
      <c r="D49" s="5">
        <v>200</v>
      </c>
      <c r="E49" s="5">
        <v>4.9000000000000004</v>
      </c>
      <c r="F49" s="5">
        <v>0.1</v>
      </c>
      <c r="G49" s="5">
        <v>0</v>
      </c>
      <c r="H49" s="5">
        <v>0.1</v>
      </c>
      <c r="I49" s="5">
        <v>27.9</v>
      </c>
      <c r="J49" s="11">
        <v>113</v>
      </c>
      <c r="K49" s="37">
        <v>0.01</v>
      </c>
      <c r="L49" s="37">
        <v>0.01</v>
      </c>
      <c r="M49" s="37">
        <v>2</v>
      </c>
      <c r="N49" s="37">
        <v>5</v>
      </c>
      <c r="O49" s="37">
        <v>0.4</v>
      </c>
    </row>
    <row r="50" spans="1:18" ht="26.25" customHeight="1" thickBot="1" x14ac:dyDescent="0.35">
      <c r="A50" s="94" t="s">
        <v>218</v>
      </c>
      <c r="B50" s="85">
        <v>1</v>
      </c>
      <c r="C50" s="83" t="s">
        <v>198</v>
      </c>
      <c r="D50" s="84">
        <v>35</v>
      </c>
      <c r="E50" s="84">
        <v>1.23</v>
      </c>
      <c r="F50" s="5">
        <v>1.56</v>
      </c>
      <c r="G50" s="5">
        <v>0</v>
      </c>
      <c r="H50" s="5">
        <v>0.36</v>
      </c>
      <c r="I50" s="5">
        <v>13.29</v>
      </c>
      <c r="J50" s="11">
        <v>64.2</v>
      </c>
      <c r="K50" s="37">
        <v>4.4999999999999998E-2</v>
      </c>
      <c r="L50" s="37">
        <v>3.9E-2</v>
      </c>
      <c r="M50" s="37">
        <v>0</v>
      </c>
      <c r="N50" s="37">
        <v>8.6999999999999993</v>
      </c>
      <c r="O50" s="37">
        <v>0.6</v>
      </c>
      <c r="P50" s="31"/>
    </row>
    <row r="51" spans="1:18" ht="26.25" customHeight="1" thickBot="1" x14ac:dyDescent="0.35">
      <c r="A51" s="94" t="s">
        <v>218</v>
      </c>
      <c r="B51" s="94">
        <v>1</v>
      </c>
      <c r="C51" s="20" t="s">
        <v>197</v>
      </c>
      <c r="D51" s="5">
        <v>30</v>
      </c>
      <c r="E51" s="5">
        <v>1.65</v>
      </c>
      <c r="F51" s="5">
        <v>2.13</v>
      </c>
      <c r="G51" s="5">
        <v>0</v>
      </c>
      <c r="H51" s="5">
        <v>0.33</v>
      </c>
      <c r="I51" s="5">
        <v>13.92</v>
      </c>
      <c r="J51" s="11">
        <v>68.7</v>
      </c>
      <c r="K51" s="37">
        <v>0.03</v>
      </c>
      <c r="L51" s="37">
        <v>0.02</v>
      </c>
      <c r="M51" s="37">
        <v>0</v>
      </c>
      <c r="N51" s="37">
        <v>6</v>
      </c>
      <c r="O51" s="37">
        <v>0.51</v>
      </c>
      <c r="P51" s="31"/>
    </row>
    <row r="52" spans="1:18" ht="25.5" customHeight="1" thickBot="1" x14ac:dyDescent="0.35">
      <c r="A52" s="94"/>
      <c r="B52" s="94"/>
      <c r="C52" s="20"/>
      <c r="D52" s="5"/>
      <c r="E52" s="5"/>
      <c r="F52" s="5"/>
      <c r="G52" s="5"/>
      <c r="H52" s="5"/>
      <c r="I52" s="5"/>
      <c r="J52" s="11"/>
      <c r="K52" s="37"/>
      <c r="L52" s="37"/>
      <c r="M52" s="37"/>
      <c r="N52" s="37"/>
      <c r="O52" s="37"/>
      <c r="P52" s="31"/>
    </row>
    <row r="53" spans="1:18" ht="18" customHeight="1" thickBot="1" x14ac:dyDescent="0.35">
      <c r="A53" s="85"/>
      <c r="B53" s="89"/>
      <c r="C53" s="83"/>
      <c r="D53" s="84"/>
      <c r="E53" s="86">
        <f>SUM(E46:E52)</f>
        <v>26.109999999999996</v>
      </c>
      <c r="F53" s="84">
        <f>SUM(F46:F52)</f>
        <v>24.5</v>
      </c>
      <c r="G53" s="84">
        <f>SUM(G46:G51)</f>
        <v>1.7999999999999999E-2</v>
      </c>
      <c r="H53" s="84">
        <f t="shared" ref="H53:O53" si="2">SUM(H46:H52)</f>
        <v>16.2</v>
      </c>
      <c r="I53" s="84">
        <f t="shared" si="2"/>
        <v>107.61</v>
      </c>
      <c r="J53" s="87">
        <f t="shared" si="2"/>
        <v>676.7</v>
      </c>
      <c r="K53" s="87">
        <f t="shared" si="2"/>
        <v>5.0549999999999997</v>
      </c>
      <c r="L53" s="87">
        <f t="shared" si="2"/>
        <v>0.12899999999999998</v>
      </c>
      <c r="M53" s="87">
        <f t="shared" si="2"/>
        <v>12.57</v>
      </c>
      <c r="N53" s="87">
        <f t="shared" si="2"/>
        <v>80.820000000000007</v>
      </c>
      <c r="O53" s="88">
        <f t="shared" si="2"/>
        <v>4.7399999999999993</v>
      </c>
      <c r="P53" s="31"/>
    </row>
    <row r="54" spans="1:18" ht="18.75" customHeight="1" thickBot="1" x14ac:dyDescent="0.35">
      <c r="A54" s="175" t="s">
        <v>9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7"/>
      <c r="P54" s="31"/>
    </row>
    <row r="55" spans="1:18" ht="24.6" thickBot="1" x14ac:dyDescent="0.35">
      <c r="A55" s="34" t="s">
        <v>36</v>
      </c>
      <c r="B55" s="34">
        <v>22</v>
      </c>
      <c r="C55" s="20" t="s">
        <v>52</v>
      </c>
      <c r="D55" s="5" t="s">
        <v>123</v>
      </c>
      <c r="E55" s="5">
        <v>13.66</v>
      </c>
      <c r="F55" s="5">
        <v>18.62</v>
      </c>
      <c r="G55" s="5">
        <v>0</v>
      </c>
      <c r="H55" s="5">
        <v>9.52</v>
      </c>
      <c r="I55" s="5">
        <v>16.940000000000001</v>
      </c>
      <c r="J55" s="11">
        <v>232.4</v>
      </c>
      <c r="K55" s="37">
        <v>0.06</v>
      </c>
      <c r="L55" s="37">
        <v>0</v>
      </c>
      <c r="M55" s="37">
        <v>0</v>
      </c>
      <c r="N55" s="37">
        <v>161</v>
      </c>
      <c r="O55" s="37">
        <v>0.84</v>
      </c>
      <c r="P55" s="31"/>
    </row>
    <row r="56" spans="1:18" ht="15" thickBot="1" x14ac:dyDescent="0.35">
      <c r="A56" s="34" t="s">
        <v>226</v>
      </c>
      <c r="B56" s="34" t="s">
        <v>37</v>
      </c>
      <c r="C56" s="20" t="s">
        <v>239</v>
      </c>
      <c r="D56" s="5">
        <v>200</v>
      </c>
      <c r="E56" s="5">
        <v>2.41</v>
      </c>
      <c r="F56" s="5">
        <v>0.61</v>
      </c>
      <c r="G56" s="5">
        <v>0</v>
      </c>
      <c r="H56" s="5">
        <v>0.25</v>
      </c>
      <c r="I56" s="5">
        <v>18.670000000000002</v>
      </c>
      <c r="J56" s="11">
        <v>19</v>
      </c>
      <c r="K56" s="37">
        <v>0.1</v>
      </c>
      <c r="L56" s="37">
        <v>0.5</v>
      </c>
      <c r="M56" s="37">
        <v>90</v>
      </c>
      <c r="N56" s="37">
        <v>19.2</v>
      </c>
      <c r="O56" s="37">
        <v>0.56999999999999995</v>
      </c>
      <c r="P56" s="31"/>
    </row>
    <row r="57" spans="1:18" ht="15" thickBot="1" x14ac:dyDescent="0.35">
      <c r="A57" s="90"/>
      <c r="B57" s="90"/>
      <c r="C57" s="20"/>
      <c r="D57" s="5"/>
      <c r="E57" s="6">
        <f t="shared" ref="E57:O57" si="3">SUM(E55:E56)</f>
        <v>16.07</v>
      </c>
      <c r="F57" s="5">
        <f t="shared" si="3"/>
        <v>19.23</v>
      </c>
      <c r="G57" s="5">
        <f t="shared" si="3"/>
        <v>0</v>
      </c>
      <c r="H57" s="5">
        <f t="shared" si="3"/>
        <v>9.77</v>
      </c>
      <c r="I57" s="5">
        <f t="shared" si="3"/>
        <v>35.61</v>
      </c>
      <c r="J57" s="75">
        <f>SUM(J55:J56)</f>
        <v>251.4</v>
      </c>
      <c r="K57" s="75">
        <f t="shared" si="3"/>
        <v>0.16</v>
      </c>
      <c r="L57" s="75">
        <f t="shared" si="3"/>
        <v>0.5</v>
      </c>
      <c r="M57" s="75">
        <f t="shared" si="3"/>
        <v>90</v>
      </c>
      <c r="N57" s="75">
        <f t="shared" si="3"/>
        <v>180.2</v>
      </c>
      <c r="O57" s="23">
        <f t="shared" si="3"/>
        <v>1.41</v>
      </c>
      <c r="P57" s="31"/>
    </row>
    <row r="58" spans="1:18" ht="15" thickBot="1" x14ac:dyDescent="0.35">
      <c r="A58" s="90"/>
      <c r="B58" s="91"/>
      <c r="C58" s="20"/>
      <c r="D58" s="5"/>
      <c r="E58" s="5"/>
      <c r="F58" s="5"/>
      <c r="G58" s="5"/>
      <c r="H58" s="5"/>
      <c r="I58" s="5"/>
      <c r="J58" s="13"/>
      <c r="K58" s="47"/>
      <c r="L58" s="47"/>
      <c r="M58" s="47"/>
      <c r="N58" s="47"/>
      <c r="O58" s="47"/>
      <c r="P58" s="31"/>
    </row>
    <row r="59" spans="1:18" x14ac:dyDescent="0.3">
      <c r="A59" s="98"/>
      <c r="B59" s="98"/>
      <c r="C59" s="99" t="s">
        <v>12</v>
      </c>
      <c r="D59" s="76"/>
      <c r="E59" s="101">
        <f>E57+E53+E42+E44</f>
        <v>58.22999999999999</v>
      </c>
      <c r="F59" s="134">
        <f>F57+F53+F42+F44</f>
        <v>56.18</v>
      </c>
      <c r="G59" s="76">
        <f>G57+G53+G42</f>
        <v>1.7999999999999999E-2</v>
      </c>
      <c r="H59" s="134">
        <f>H57+H53+H42+H44</f>
        <v>40.449999999999996</v>
      </c>
      <c r="I59" s="134">
        <f>I57+I53+I42+I44</f>
        <v>223.37</v>
      </c>
      <c r="J59" s="100">
        <f t="shared" ref="J59:O59" si="4">J57+J53+J42</f>
        <v>1350.65</v>
      </c>
      <c r="K59" s="100">
        <f t="shared" si="4"/>
        <v>5.415</v>
      </c>
      <c r="L59" s="100">
        <f t="shared" si="4"/>
        <v>0.64900000000000002</v>
      </c>
      <c r="M59" s="100">
        <f t="shared" si="4"/>
        <v>107.41999999999999</v>
      </c>
      <c r="N59" s="100">
        <f t="shared" si="4"/>
        <v>441.71999999999997</v>
      </c>
      <c r="O59" s="102">
        <f t="shared" si="4"/>
        <v>9.93</v>
      </c>
      <c r="P59" s="31"/>
    </row>
    <row r="60" spans="1:18" ht="24" x14ac:dyDescent="0.3">
      <c r="A60" s="103"/>
      <c r="B60" s="104"/>
      <c r="C60" s="105" t="s">
        <v>13</v>
      </c>
      <c r="D60" s="106"/>
      <c r="E60" s="106"/>
      <c r="F60" s="107">
        <f>F59*4/I59</f>
        <v>1.0060437838563818</v>
      </c>
      <c r="G60" s="107"/>
      <c r="H60" s="107">
        <f>H59*4/I59</f>
        <v>0.7243586873796839</v>
      </c>
      <c r="I60" s="107">
        <v>4</v>
      </c>
      <c r="J60" s="108"/>
      <c r="K60" s="109"/>
      <c r="L60" s="109"/>
      <c r="M60" s="105"/>
      <c r="N60" s="110"/>
      <c r="O60" s="111"/>
      <c r="P60" s="31"/>
    </row>
    <row r="61" spans="1:18" x14ac:dyDescent="0.3">
      <c r="A61" s="2"/>
      <c r="B61" s="2"/>
      <c r="C61" s="2"/>
      <c r="D61" s="2" t="s">
        <v>14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3"/>
    </row>
    <row r="62" spans="1:18" ht="15" thickBot="1" x14ac:dyDescent="0.35">
      <c r="A62" s="96"/>
      <c r="B62" s="95"/>
      <c r="C62" s="95"/>
      <c r="D62" s="142" t="s">
        <v>201</v>
      </c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33"/>
    </row>
    <row r="63" spans="1:18" ht="24.6" thickBot="1" x14ac:dyDescent="0.35">
      <c r="A63" s="34" t="s">
        <v>36</v>
      </c>
      <c r="B63" s="34">
        <v>184</v>
      </c>
      <c r="C63" s="20" t="s">
        <v>237</v>
      </c>
      <c r="D63" s="5" t="s">
        <v>83</v>
      </c>
      <c r="E63" s="5">
        <v>5.95</v>
      </c>
      <c r="F63" s="5">
        <v>5.2</v>
      </c>
      <c r="G63" s="5">
        <v>0</v>
      </c>
      <c r="H63" s="5">
        <v>8.4</v>
      </c>
      <c r="I63" s="5">
        <v>28.8</v>
      </c>
      <c r="J63" s="11">
        <v>212</v>
      </c>
      <c r="K63" s="37">
        <v>0.05</v>
      </c>
      <c r="L63" s="37">
        <v>0.03</v>
      </c>
      <c r="M63" s="37">
        <v>1.33</v>
      </c>
      <c r="N63" s="37">
        <v>142.66999999999999</v>
      </c>
      <c r="O63" s="37">
        <v>1.33</v>
      </c>
      <c r="P63" s="33"/>
    </row>
    <row r="64" spans="1:18" ht="15" thickBot="1" x14ac:dyDescent="0.35">
      <c r="A64" s="94" t="s">
        <v>36</v>
      </c>
      <c r="B64" s="94">
        <v>393</v>
      </c>
      <c r="C64" s="20" t="s">
        <v>205</v>
      </c>
      <c r="D64" s="5" t="s">
        <v>83</v>
      </c>
      <c r="E64" s="5">
        <v>2.68</v>
      </c>
      <c r="F64" s="5">
        <v>0.14000000000000001</v>
      </c>
      <c r="G64" s="5">
        <v>0</v>
      </c>
      <c r="H64" s="5">
        <v>0.02</v>
      </c>
      <c r="I64" s="5">
        <v>11.3</v>
      </c>
      <c r="J64" s="11">
        <v>45.5</v>
      </c>
      <c r="K64" s="37">
        <v>0</v>
      </c>
      <c r="L64" s="37">
        <v>0</v>
      </c>
      <c r="M64" s="37">
        <v>3.4</v>
      </c>
      <c r="N64" s="37">
        <v>14</v>
      </c>
      <c r="O64" s="37">
        <v>0.36</v>
      </c>
      <c r="P64" s="142"/>
      <c r="Q64" s="142"/>
      <c r="R64" s="142"/>
    </row>
    <row r="65" spans="1:24" ht="25.5" customHeight="1" thickBot="1" x14ac:dyDescent="0.35">
      <c r="A65" s="94" t="s">
        <v>218</v>
      </c>
      <c r="B65" s="34">
        <v>6</v>
      </c>
      <c r="C65" s="20" t="s">
        <v>86</v>
      </c>
      <c r="D65" s="5">
        <v>5</v>
      </c>
      <c r="E65" s="5">
        <v>1.1399999999999999</v>
      </c>
      <c r="F65" s="5">
        <v>0.4</v>
      </c>
      <c r="G65" s="5"/>
      <c r="H65" s="5">
        <v>3.62</v>
      </c>
      <c r="I65" s="5">
        <v>0.65</v>
      </c>
      <c r="J65" s="11">
        <v>43</v>
      </c>
      <c r="K65" s="37">
        <v>0</v>
      </c>
      <c r="L65" s="37">
        <v>0</v>
      </c>
      <c r="M65" s="37">
        <v>0</v>
      </c>
      <c r="N65" s="37">
        <v>1.2</v>
      </c>
      <c r="O65" s="37">
        <v>0.01</v>
      </c>
      <c r="P65" s="97"/>
      <c r="Q65" s="7"/>
      <c r="R65" s="7"/>
      <c r="S65" s="201"/>
      <c r="T65" s="201"/>
      <c r="U65" s="4"/>
      <c r="V65" s="4"/>
    </row>
    <row r="66" spans="1:24" ht="15" thickBot="1" x14ac:dyDescent="0.35">
      <c r="A66" s="94" t="s">
        <v>218</v>
      </c>
      <c r="B66" s="94">
        <v>1</v>
      </c>
      <c r="C66" s="20" t="s">
        <v>197</v>
      </c>
      <c r="D66" s="5">
        <v>30</v>
      </c>
      <c r="E66" s="5">
        <v>1.65</v>
      </c>
      <c r="F66" s="5">
        <v>2.13</v>
      </c>
      <c r="G66" s="5">
        <v>0</v>
      </c>
      <c r="H66" s="5">
        <v>0.33</v>
      </c>
      <c r="I66" s="5">
        <v>13.92</v>
      </c>
      <c r="J66" s="11">
        <v>68.7</v>
      </c>
      <c r="K66" s="37">
        <v>0.03</v>
      </c>
      <c r="L66" s="37">
        <v>0.02</v>
      </c>
      <c r="M66" s="37">
        <v>0</v>
      </c>
      <c r="N66" s="37">
        <v>6</v>
      </c>
      <c r="O66" s="37">
        <v>0.51</v>
      </c>
      <c r="P66" s="33"/>
      <c r="Q66" s="2"/>
      <c r="R66" s="2"/>
      <c r="S66" s="2"/>
      <c r="T66" s="2"/>
      <c r="U66" s="2"/>
      <c r="V66" s="2"/>
    </row>
    <row r="67" spans="1:24" ht="15" thickBot="1" x14ac:dyDescent="0.35">
      <c r="A67" s="34" t="s">
        <v>36</v>
      </c>
      <c r="B67" s="34">
        <v>14</v>
      </c>
      <c r="C67" s="20" t="s">
        <v>42</v>
      </c>
      <c r="D67" s="5">
        <v>15</v>
      </c>
      <c r="E67" s="5">
        <v>3.69</v>
      </c>
      <c r="F67" s="5">
        <v>4.0199999999999996</v>
      </c>
      <c r="G67" s="5">
        <v>4.0199999999999996</v>
      </c>
      <c r="H67" s="5">
        <v>4.3499999999999996</v>
      </c>
      <c r="I67" s="5">
        <v>0</v>
      </c>
      <c r="J67" s="11">
        <v>55.5</v>
      </c>
      <c r="K67" s="37">
        <v>0.01</v>
      </c>
      <c r="L67" s="37">
        <v>0.01</v>
      </c>
      <c r="M67" s="37">
        <v>0</v>
      </c>
      <c r="N67" s="37">
        <v>132</v>
      </c>
      <c r="O67" s="37">
        <v>0.15</v>
      </c>
      <c r="P67" s="33"/>
      <c r="Q67" s="2"/>
      <c r="R67" s="2"/>
      <c r="S67" s="2"/>
      <c r="T67" s="2"/>
      <c r="U67" s="2"/>
      <c r="V67" s="2"/>
    </row>
    <row r="68" spans="1:24" ht="15" thickBot="1" x14ac:dyDescent="0.35">
      <c r="A68" s="34"/>
      <c r="B68" s="34"/>
      <c r="C68" s="20"/>
      <c r="D68" s="5"/>
      <c r="E68" s="6">
        <f t="shared" ref="E68:G68" si="5">SUM(E63:E66)</f>
        <v>11.420000000000002</v>
      </c>
      <c r="F68" s="5">
        <f>SUM(F63:F67)</f>
        <v>11.89</v>
      </c>
      <c r="G68" s="5">
        <f t="shared" si="5"/>
        <v>0</v>
      </c>
      <c r="H68" s="5">
        <f>SUM(F63:H67)</f>
        <v>32.629999999999995</v>
      </c>
      <c r="I68" s="5">
        <f t="shared" ref="I68:O68" si="6">SUM(I63:I67)</f>
        <v>54.67</v>
      </c>
      <c r="J68" s="57">
        <f t="shared" si="6"/>
        <v>424.7</v>
      </c>
      <c r="K68" s="57">
        <f t="shared" si="6"/>
        <v>0.09</v>
      </c>
      <c r="L68" s="57">
        <f t="shared" si="6"/>
        <v>6.0000000000000005E-2</v>
      </c>
      <c r="M68" s="57">
        <f t="shared" si="6"/>
        <v>4.7300000000000004</v>
      </c>
      <c r="N68" s="57">
        <f t="shared" si="6"/>
        <v>295.87</v>
      </c>
      <c r="O68" s="23">
        <f t="shared" si="6"/>
        <v>2.36</v>
      </c>
      <c r="P68" s="33"/>
      <c r="Q68" s="2"/>
      <c r="R68" s="2"/>
      <c r="S68" s="2"/>
      <c r="T68" s="2"/>
      <c r="U68" s="2"/>
      <c r="V68" s="2"/>
    </row>
    <row r="69" spans="1:24" ht="15" thickBot="1" x14ac:dyDescent="0.35">
      <c r="A69" s="94" t="s">
        <v>36</v>
      </c>
      <c r="B69" s="40" t="s">
        <v>37</v>
      </c>
      <c r="C69" s="20" t="s">
        <v>209</v>
      </c>
      <c r="D69" s="5">
        <v>85</v>
      </c>
      <c r="E69" s="5">
        <v>4.8600000000000003</v>
      </c>
      <c r="F69" s="5">
        <v>0.36</v>
      </c>
      <c r="G69" s="5">
        <v>0</v>
      </c>
      <c r="H69" s="5">
        <v>0.36</v>
      </c>
      <c r="I69" s="5">
        <v>8.82</v>
      </c>
      <c r="J69" s="15">
        <v>47</v>
      </c>
      <c r="K69" s="37">
        <v>0.04</v>
      </c>
      <c r="L69" s="37">
        <v>0.04</v>
      </c>
      <c r="M69" s="37">
        <v>6</v>
      </c>
      <c r="N69" s="37">
        <v>14.4</v>
      </c>
      <c r="O69" s="37">
        <v>2.76</v>
      </c>
      <c r="P69" s="33"/>
      <c r="Q69" s="2"/>
      <c r="R69" s="2"/>
      <c r="S69" s="2"/>
      <c r="T69" s="2"/>
      <c r="U69" s="2"/>
      <c r="V69" s="2"/>
    </row>
    <row r="70" spans="1:24" ht="15" thickBot="1" x14ac:dyDescent="0.35">
      <c r="A70" s="34"/>
      <c r="B70" s="34"/>
      <c r="C70" s="18"/>
      <c r="D70" s="15"/>
      <c r="E70" s="17">
        <f t="shared" ref="E70:O70" si="7">SUM(E69:E69)</f>
        <v>4.8600000000000003</v>
      </c>
      <c r="F70" s="17">
        <f t="shared" si="7"/>
        <v>0.36</v>
      </c>
      <c r="G70" s="17">
        <f t="shared" si="7"/>
        <v>0</v>
      </c>
      <c r="H70" s="17">
        <f t="shared" si="7"/>
        <v>0.36</v>
      </c>
      <c r="I70" s="17">
        <f t="shared" si="7"/>
        <v>8.82</v>
      </c>
      <c r="J70" s="17">
        <f t="shared" si="7"/>
        <v>47</v>
      </c>
      <c r="K70" s="17">
        <f t="shared" si="7"/>
        <v>0.04</v>
      </c>
      <c r="L70" s="17">
        <f t="shared" si="7"/>
        <v>0.04</v>
      </c>
      <c r="M70" s="17">
        <f t="shared" si="7"/>
        <v>6</v>
      </c>
      <c r="N70" s="17">
        <f t="shared" si="7"/>
        <v>14.4</v>
      </c>
      <c r="O70" s="17">
        <f t="shared" si="7"/>
        <v>2.76</v>
      </c>
      <c r="P70" s="31"/>
    </row>
    <row r="71" spans="1:24" ht="15" thickBot="1" x14ac:dyDescent="0.35">
      <c r="A71" s="175" t="s">
        <v>8</v>
      </c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7"/>
      <c r="P71" s="31"/>
    </row>
    <row r="72" spans="1:24" ht="15" thickBot="1" x14ac:dyDescent="0.35">
      <c r="A72" s="137" t="s">
        <v>229</v>
      </c>
      <c r="B72" s="34">
        <v>99</v>
      </c>
      <c r="C72" s="20" t="s">
        <v>240</v>
      </c>
      <c r="D72" s="5" t="s">
        <v>81</v>
      </c>
      <c r="E72" s="5">
        <v>4.34</v>
      </c>
      <c r="F72" s="5">
        <v>6.66</v>
      </c>
      <c r="G72" s="5">
        <v>0</v>
      </c>
      <c r="H72" s="5">
        <v>4.68</v>
      </c>
      <c r="I72" s="5">
        <v>19.34</v>
      </c>
      <c r="J72" s="11">
        <v>146.63999999999999</v>
      </c>
      <c r="K72" s="37">
        <v>0.17</v>
      </c>
      <c r="L72" s="37">
        <v>0</v>
      </c>
      <c r="M72" s="37">
        <v>6.24</v>
      </c>
      <c r="N72" s="37">
        <v>52</v>
      </c>
      <c r="O72" s="37">
        <v>1.98</v>
      </c>
      <c r="P72" s="31"/>
    </row>
    <row r="73" spans="1:24" ht="15" thickBot="1" x14ac:dyDescent="0.35">
      <c r="A73" s="94" t="s">
        <v>36</v>
      </c>
      <c r="B73" s="34">
        <v>335</v>
      </c>
      <c r="C73" s="20" t="s">
        <v>40</v>
      </c>
      <c r="D73" s="5">
        <v>120</v>
      </c>
      <c r="E73" s="5">
        <v>3.73</v>
      </c>
      <c r="F73" s="5">
        <v>3.1</v>
      </c>
      <c r="G73" s="5">
        <v>0</v>
      </c>
      <c r="H73" s="5">
        <v>5.4</v>
      </c>
      <c r="I73" s="5">
        <v>20.3</v>
      </c>
      <c r="J73" s="11">
        <v>141</v>
      </c>
      <c r="K73" s="37">
        <v>0.14000000000000001</v>
      </c>
      <c r="L73" s="37">
        <v>0</v>
      </c>
      <c r="M73" s="37">
        <v>5</v>
      </c>
      <c r="N73" s="37">
        <v>47</v>
      </c>
      <c r="O73" s="37">
        <v>1.1000000000000001</v>
      </c>
      <c r="P73" s="31"/>
    </row>
    <row r="74" spans="1:24" ht="15" thickBot="1" x14ac:dyDescent="0.35">
      <c r="A74" s="63" t="s">
        <v>36</v>
      </c>
      <c r="B74" s="40">
        <v>24</v>
      </c>
      <c r="C74" s="20" t="s">
        <v>102</v>
      </c>
      <c r="D74" s="5">
        <v>140</v>
      </c>
      <c r="E74" s="5">
        <v>24.07</v>
      </c>
      <c r="F74" s="5">
        <v>18.05</v>
      </c>
      <c r="G74" s="5">
        <v>0</v>
      </c>
      <c r="H74" s="5">
        <v>14.26</v>
      </c>
      <c r="I74" s="5">
        <v>4.58</v>
      </c>
      <c r="J74" s="15">
        <v>218</v>
      </c>
      <c r="K74" s="37">
        <v>4.2999999999999997E-2</v>
      </c>
      <c r="L74" s="37">
        <v>0.12</v>
      </c>
      <c r="M74" s="37">
        <v>0.97</v>
      </c>
      <c r="N74" s="37">
        <v>32.549999999999997</v>
      </c>
      <c r="O74" s="37">
        <v>1.38</v>
      </c>
      <c r="P74" s="14"/>
      <c r="Q74" s="7"/>
      <c r="R74" s="7"/>
      <c r="S74" s="7"/>
      <c r="T74" s="201"/>
      <c r="U74" s="201"/>
      <c r="V74" s="4"/>
      <c r="W74" s="4"/>
      <c r="X74" s="2"/>
    </row>
    <row r="75" spans="1:24" ht="15" thickBot="1" x14ac:dyDescent="0.35">
      <c r="A75" s="63" t="s">
        <v>249</v>
      </c>
      <c r="B75" s="40">
        <v>70</v>
      </c>
      <c r="C75" s="20" t="s">
        <v>250</v>
      </c>
      <c r="D75" s="5">
        <v>100</v>
      </c>
      <c r="E75" s="5"/>
      <c r="F75" s="5">
        <v>0.8</v>
      </c>
      <c r="G75" s="5"/>
      <c r="H75" s="5">
        <v>0.2</v>
      </c>
      <c r="I75" s="5">
        <v>2.6</v>
      </c>
      <c r="J75" s="11">
        <v>14</v>
      </c>
      <c r="K75" s="37">
        <v>0.02</v>
      </c>
      <c r="L75" s="37"/>
      <c r="M75" s="37">
        <v>5</v>
      </c>
      <c r="N75" s="37">
        <v>11.5</v>
      </c>
      <c r="O75" s="37">
        <v>0.5</v>
      </c>
      <c r="P75" s="147"/>
      <c r="Q75" s="147"/>
      <c r="R75" s="147"/>
      <c r="S75" s="147"/>
      <c r="T75" s="147"/>
      <c r="U75" s="147"/>
      <c r="V75" s="4"/>
      <c r="W75" s="4"/>
      <c r="X75" s="2"/>
    </row>
    <row r="76" spans="1:24" ht="27" thickBot="1" x14ac:dyDescent="0.35">
      <c r="A76" s="34" t="s">
        <v>36</v>
      </c>
      <c r="B76" s="85">
        <v>376</v>
      </c>
      <c r="C76" s="83" t="s">
        <v>222</v>
      </c>
      <c r="D76" s="84">
        <v>200</v>
      </c>
      <c r="E76" s="84">
        <v>2.11</v>
      </c>
      <c r="F76" s="84">
        <v>1.04</v>
      </c>
      <c r="G76" s="84">
        <v>0</v>
      </c>
      <c r="H76" s="84">
        <v>0</v>
      </c>
      <c r="I76" s="84">
        <v>26.96</v>
      </c>
      <c r="J76" s="170">
        <v>107.47</v>
      </c>
      <c r="K76" s="85">
        <v>0.02</v>
      </c>
      <c r="L76" s="85">
        <v>0.01</v>
      </c>
      <c r="M76" s="85">
        <v>0</v>
      </c>
      <c r="N76" s="85">
        <v>21</v>
      </c>
      <c r="O76" s="85">
        <v>0.7</v>
      </c>
      <c r="P76" s="49"/>
      <c r="Q76" s="49"/>
      <c r="R76" s="49"/>
      <c r="S76" s="49"/>
      <c r="T76" s="49"/>
      <c r="U76" s="49"/>
      <c r="V76" s="4"/>
      <c r="W76" s="4"/>
      <c r="X76" s="2"/>
    </row>
    <row r="77" spans="1:24" ht="15" thickBot="1" x14ac:dyDescent="0.35">
      <c r="A77" s="94" t="s">
        <v>218</v>
      </c>
      <c r="B77" s="94">
        <v>1</v>
      </c>
      <c r="C77" s="20" t="s">
        <v>197</v>
      </c>
      <c r="D77" s="5">
        <v>30</v>
      </c>
      <c r="E77" s="5">
        <v>1.65</v>
      </c>
      <c r="F77" s="5">
        <v>2.13</v>
      </c>
      <c r="G77" s="5">
        <v>0</v>
      </c>
      <c r="H77" s="5">
        <v>0.33</v>
      </c>
      <c r="I77" s="5">
        <v>13.92</v>
      </c>
      <c r="J77" s="11">
        <v>68.7</v>
      </c>
      <c r="K77" s="37">
        <v>0.03</v>
      </c>
      <c r="L77" s="37">
        <v>0.02</v>
      </c>
      <c r="M77" s="37">
        <v>0</v>
      </c>
      <c r="N77" s="37">
        <v>6</v>
      </c>
      <c r="O77" s="37">
        <v>0.51</v>
      </c>
      <c r="P77" s="31"/>
    </row>
    <row r="78" spans="1:24" ht="13.5" customHeight="1" thickBot="1" x14ac:dyDescent="0.35">
      <c r="A78" s="34" t="s">
        <v>37</v>
      </c>
      <c r="B78" s="34" t="s">
        <v>37</v>
      </c>
      <c r="C78" s="20" t="s">
        <v>199</v>
      </c>
      <c r="D78" s="84">
        <v>35</v>
      </c>
      <c r="E78" s="84">
        <v>1.23</v>
      </c>
      <c r="F78" s="5">
        <v>1.56</v>
      </c>
      <c r="G78" s="5">
        <v>0</v>
      </c>
      <c r="H78" s="5">
        <v>0.36</v>
      </c>
      <c r="I78" s="5">
        <v>13.29</v>
      </c>
      <c r="J78" s="11">
        <v>64.2</v>
      </c>
      <c r="K78" s="37">
        <v>4.4999999999999998E-2</v>
      </c>
      <c r="L78" s="37">
        <v>3.9E-2</v>
      </c>
      <c r="M78" s="37">
        <v>0</v>
      </c>
      <c r="N78" s="37">
        <v>8.6999999999999993</v>
      </c>
      <c r="O78" s="37">
        <v>0.6</v>
      </c>
      <c r="P78" s="31"/>
    </row>
    <row r="79" spans="1:24" ht="15" thickBot="1" x14ac:dyDescent="0.35">
      <c r="A79" s="34"/>
      <c r="B79" s="34"/>
      <c r="C79" s="20"/>
      <c r="D79" s="5"/>
      <c r="E79" s="6">
        <f t="shared" ref="E79:O79" si="8">SUM(E72:E78)</f>
        <v>37.129999999999995</v>
      </c>
      <c r="F79" s="6">
        <f t="shared" si="8"/>
        <v>33.340000000000003</v>
      </c>
      <c r="G79" s="6">
        <f t="shared" si="8"/>
        <v>0</v>
      </c>
      <c r="H79" s="6">
        <f t="shared" si="8"/>
        <v>25.229999999999997</v>
      </c>
      <c r="I79" s="6">
        <f t="shared" si="8"/>
        <v>100.99000000000001</v>
      </c>
      <c r="J79" s="6">
        <f t="shared" si="8"/>
        <v>760.0100000000001</v>
      </c>
      <c r="K79" s="6">
        <f t="shared" si="8"/>
        <v>0.46800000000000003</v>
      </c>
      <c r="L79" s="6">
        <f t="shared" si="8"/>
        <v>0.189</v>
      </c>
      <c r="M79" s="6">
        <f t="shared" si="8"/>
        <v>17.21</v>
      </c>
      <c r="N79" s="6">
        <f t="shared" si="8"/>
        <v>178.75</v>
      </c>
      <c r="O79" s="6">
        <f t="shared" si="8"/>
        <v>6.77</v>
      </c>
      <c r="P79" s="31"/>
    </row>
    <row r="80" spans="1:24" ht="15" thickBot="1" x14ac:dyDescent="0.35">
      <c r="A80" s="175" t="s">
        <v>9</v>
      </c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7"/>
      <c r="O80" s="43"/>
      <c r="P80" s="31"/>
    </row>
    <row r="81" spans="1:16" ht="15" thickBot="1" x14ac:dyDescent="0.35">
      <c r="A81" s="34" t="s">
        <v>36</v>
      </c>
      <c r="B81" s="34" t="s">
        <v>37</v>
      </c>
      <c r="C81" s="20" t="s">
        <v>140</v>
      </c>
      <c r="D81" s="5">
        <v>20</v>
      </c>
      <c r="E81" s="5">
        <v>4.54</v>
      </c>
      <c r="F81" s="5">
        <v>0.7</v>
      </c>
      <c r="G81" s="5">
        <v>0</v>
      </c>
      <c r="H81" s="5">
        <v>0.8</v>
      </c>
      <c r="I81" s="5">
        <v>18.600000000000001</v>
      </c>
      <c r="J81" s="11">
        <v>85</v>
      </c>
      <c r="K81" s="37">
        <v>0.02</v>
      </c>
      <c r="L81" s="37">
        <v>0.01</v>
      </c>
      <c r="M81" s="37">
        <v>0</v>
      </c>
      <c r="N81" s="37">
        <v>5.8</v>
      </c>
      <c r="O81" s="37">
        <v>0.42</v>
      </c>
      <c r="P81" s="31"/>
    </row>
    <row r="82" spans="1:16" ht="15" thickBot="1" x14ac:dyDescent="0.35">
      <c r="A82" s="34" t="s">
        <v>36</v>
      </c>
      <c r="B82" s="34">
        <v>432</v>
      </c>
      <c r="C82" s="20" t="s">
        <v>56</v>
      </c>
      <c r="D82" s="5">
        <v>200</v>
      </c>
      <c r="E82" s="5">
        <v>2.41</v>
      </c>
      <c r="F82" s="5">
        <v>1.5</v>
      </c>
      <c r="G82" s="5">
        <v>0</v>
      </c>
      <c r="H82" s="5">
        <v>1.3</v>
      </c>
      <c r="I82" s="16">
        <v>22.4</v>
      </c>
      <c r="J82" s="11">
        <v>107</v>
      </c>
      <c r="K82" s="37">
        <v>0.02</v>
      </c>
      <c r="L82" s="37">
        <v>0.01</v>
      </c>
      <c r="M82" s="37">
        <v>1</v>
      </c>
      <c r="N82" s="37">
        <v>61</v>
      </c>
      <c r="O82" s="37">
        <v>1</v>
      </c>
      <c r="P82" s="31"/>
    </row>
    <row r="83" spans="1:16" ht="15" thickBot="1" x14ac:dyDescent="0.35">
      <c r="A83" s="34"/>
      <c r="B83" s="34"/>
      <c r="C83" s="20"/>
      <c r="D83" s="5"/>
      <c r="E83" s="5"/>
      <c r="F83" s="5"/>
      <c r="G83" s="5"/>
      <c r="H83" s="5"/>
      <c r="I83" s="5"/>
      <c r="J83" s="11"/>
      <c r="K83" s="37"/>
      <c r="L83" s="37"/>
      <c r="M83" s="37"/>
      <c r="N83" s="37"/>
      <c r="O83" s="37"/>
      <c r="P83" s="31"/>
    </row>
    <row r="84" spans="1:16" ht="15" thickBot="1" x14ac:dyDescent="0.35">
      <c r="A84" s="34"/>
      <c r="B84" s="34"/>
      <c r="C84" s="20"/>
      <c r="D84" s="5"/>
      <c r="E84" s="6">
        <f t="shared" ref="E84:O84" si="9">SUM(E81:E83)</f>
        <v>6.95</v>
      </c>
      <c r="F84" s="5">
        <f t="shared" si="9"/>
        <v>2.2000000000000002</v>
      </c>
      <c r="G84" s="5">
        <f t="shared" si="9"/>
        <v>0</v>
      </c>
      <c r="H84" s="5">
        <f t="shared" si="9"/>
        <v>2.1</v>
      </c>
      <c r="I84" s="5">
        <f t="shared" si="9"/>
        <v>41</v>
      </c>
      <c r="J84" s="57">
        <f t="shared" si="9"/>
        <v>192</v>
      </c>
      <c r="K84" s="57">
        <f t="shared" si="9"/>
        <v>0.04</v>
      </c>
      <c r="L84" s="57">
        <f t="shared" si="9"/>
        <v>0.02</v>
      </c>
      <c r="M84" s="57">
        <f t="shared" si="9"/>
        <v>1</v>
      </c>
      <c r="N84" s="57">
        <f t="shared" si="9"/>
        <v>66.8</v>
      </c>
      <c r="O84" s="23">
        <f t="shared" si="9"/>
        <v>1.42</v>
      </c>
      <c r="P84" s="31"/>
    </row>
    <row r="85" spans="1:16" ht="15" thickBot="1" x14ac:dyDescent="0.35">
      <c r="A85" s="34"/>
      <c r="B85" s="35"/>
      <c r="C85" s="20"/>
      <c r="D85" s="5"/>
      <c r="E85" s="5"/>
      <c r="F85" s="5"/>
      <c r="G85" s="5"/>
      <c r="H85" s="5"/>
      <c r="I85" s="5"/>
      <c r="J85" s="13"/>
      <c r="K85" s="43"/>
      <c r="L85" s="43"/>
      <c r="M85" s="43"/>
      <c r="N85" s="43"/>
      <c r="O85" s="43"/>
      <c r="P85" s="31"/>
    </row>
    <row r="86" spans="1:16" ht="15" thickBot="1" x14ac:dyDescent="0.35">
      <c r="A86" s="34"/>
      <c r="B86" s="34"/>
      <c r="C86" s="20" t="s">
        <v>12</v>
      </c>
      <c r="D86" s="5"/>
      <c r="E86" s="17">
        <f>E68+E79+E84+E70</f>
        <v>60.36</v>
      </c>
      <c r="F86" s="16">
        <f>F84+F79+F68+F70</f>
        <v>47.790000000000006</v>
      </c>
      <c r="G86" s="5">
        <f>G84+G79+G68</f>
        <v>0</v>
      </c>
      <c r="H86" s="16">
        <f>H84+H79+H68+H70</f>
        <v>60.319999999999993</v>
      </c>
      <c r="I86" s="16">
        <f>I84+I79+I68+I70</f>
        <v>205.48000000000002</v>
      </c>
      <c r="J86" s="57">
        <f t="shared" ref="J86:O86" si="10">J84+J79+J68</f>
        <v>1376.71</v>
      </c>
      <c r="K86" s="57">
        <f t="shared" si="10"/>
        <v>0.59799999999999998</v>
      </c>
      <c r="L86" s="57">
        <f t="shared" si="10"/>
        <v>0.26900000000000002</v>
      </c>
      <c r="M86" s="57">
        <f t="shared" si="10"/>
        <v>22.94</v>
      </c>
      <c r="N86" s="57">
        <f t="shared" si="10"/>
        <v>541.42000000000007</v>
      </c>
      <c r="O86" s="23">
        <f t="shared" si="10"/>
        <v>10.549999999999999</v>
      </c>
      <c r="P86" s="31"/>
    </row>
    <row r="87" spans="1:16" ht="24.6" thickBot="1" x14ac:dyDescent="0.35">
      <c r="A87" s="34"/>
      <c r="B87" s="34"/>
      <c r="C87" s="20" t="s">
        <v>13</v>
      </c>
      <c r="D87" s="5"/>
      <c r="E87" s="5"/>
      <c r="F87" s="48">
        <f>F86*4/I86</f>
        <v>0.93030951917461557</v>
      </c>
      <c r="G87" s="48"/>
      <c r="H87" s="48">
        <f>H86*4/I86</f>
        <v>1.1742262020634608</v>
      </c>
      <c r="I87" s="48">
        <v>4</v>
      </c>
      <c r="J87" s="11"/>
      <c r="K87" s="43"/>
      <c r="L87" s="43"/>
      <c r="M87" s="43"/>
      <c r="N87" s="43"/>
      <c r="O87" s="43"/>
      <c r="P87" s="31"/>
    </row>
    <row r="88" spans="1:16" x14ac:dyDescent="0.3">
      <c r="A88" s="112"/>
      <c r="B88" s="113"/>
      <c r="C88" s="53"/>
      <c r="D88" s="78"/>
      <c r="E88" s="78"/>
      <c r="F88" s="114"/>
      <c r="G88" s="114"/>
      <c r="H88" s="114"/>
      <c r="I88" s="114"/>
      <c r="J88" s="77"/>
      <c r="K88" s="115"/>
      <c r="L88" s="115"/>
      <c r="M88" s="115"/>
      <c r="N88" s="115"/>
      <c r="O88" s="115"/>
      <c r="P88" s="31"/>
    </row>
    <row r="89" spans="1:16" x14ac:dyDescent="0.3">
      <c r="A89" s="41"/>
      <c r="B89" s="41"/>
      <c r="C89" s="53"/>
      <c r="D89" s="78"/>
      <c r="E89" s="78"/>
      <c r="F89" s="114"/>
      <c r="G89" s="114"/>
      <c r="H89" s="114"/>
      <c r="I89" s="114"/>
      <c r="J89" s="78"/>
      <c r="K89" s="117"/>
      <c r="L89" s="117"/>
      <c r="M89" s="117"/>
      <c r="N89" s="117"/>
      <c r="O89" s="117"/>
      <c r="P89" s="31"/>
    </row>
    <row r="90" spans="1:16" ht="15" thickBot="1" x14ac:dyDescent="0.35">
      <c r="A90" s="199" t="s">
        <v>16</v>
      </c>
      <c r="B90" s="200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31"/>
    </row>
    <row r="91" spans="1:16" ht="15" thickBot="1" x14ac:dyDescent="0.35">
      <c r="A91" s="175" t="s">
        <v>6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7"/>
      <c r="P91" s="33"/>
    </row>
    <row r="92" spans="1:16" ht="15" thickBot="1" x14ac:dyDescent="0.35">
      <c r="A92" s="34" t="s">
        <v>36</v>
      </c>
      <c r="B92" s="34">
        <v>5</v>
      </c>
      <c r="C92" s="20" t="s">
        <v>247</v>
      </c>
      <c r="D92" s="5">
        <v>200</v>
      </c>
      <c r="E92" s="5">
        <v>13.66</v>
      </c>
      <c r="F92" s="5">
        <v>6.21</v>
      </c>
      <c r="G92" s="5">
        <v>0</v>
      </c>
      <c r="H92" s="5">
        <v>7.73</v>
      </c>
      <c r="I92" s="5">
        <v>27.71</v>
      </c>
      <c r="J92" s="11">
        <v>201</v>
      </c>
      <c r="K92" s="37">
        <v>0.01</v>
      </c>
      <c r="L92" s="37">
        <v>0.01</v>
      </c>
      <c r="M92" s="37">
        <v>1.95</v>
      </c>
      <c r="N92" s="37">
        <v>182.3</v>
      </c>
      <c r="O92" s="37">
        <v>0.84</v>
      </c>
      <c r="P92" s="31"/>
    </row>
    <row r="93" spans="1:16" ht="15" thickBot="1" x14ac:dyDescent="0.35">
      <c r="A93" s="34"/>
      <c r="B93" s="34"/>
      <c r="C93" s="20"/>
      <c r="D93" s="5"/>
      <c r="E93" s="5"/>
      <c r="F93" s="5"/>
      <c r="G93" s="5"/>
      <c r="H93" s="5"/>
      <c r="I93" s="5"/>
      <c r="J93" s="11"/>
      <c r="K93" s="37"/>
      <c r="L93" s="37"/>
      <c r="M93" s="37"/>
      <c r="N93" s="37"/>
      <c r="O93" s="37"/>
      <c r="P93" s="31"/>
    </row>
    <row r="94" spans="1:16" ht="15" thickBot="1" x14ac:dyDescent="0.35">
      <c r="A94" s="94" t="s">
        <v>218</v>
      </c>
      <c r="B94" s="94">
        <v>393</v>
      </c>
      <c r="C94" s="20" t="s">
        <v>205</v>
      </c>
      <c r="D94" s="5">
        <v>180</v>
      </c>
      <c r="E94" s="5">
        <v>2.68</v>
      </c>
      <c r="F94" s="5">
        <v>0.12</v>
      </c>
      <c r="G94" s="5">
        <v>0</v>
      </c>
      <c r="H94" s="5">
        <v>0.02</v>
      </c>
      <c r="I94" s="5">
        <v>10.199999999999999</v>
      </c>
      <c r="J94" s="11">
        <v>41</v>
      </c>
      <c r="K94" s="37">
        <v>0</v>
      </c>
      <c r="L94" s="37">
        <v>0</v>
      </c>
      <c r="M94" s="37">
        <v>2.83</v>
      </c>
      <c r="N94" s="151">
        <v>12.8</v>
      </c>
      <c r="O94" s="37">
        <v>0.32</v>
      </c>
      <c r="P94" s="31"/>
    </row>
    <row r="95" spans="1:16" ht="15" thickBot="1" x14ac:dyDescent="0.35">
      <c r="A95" s="94" t="s">
        <v>218</v>
      </c>
      <c r="B95" s="34">
        <v>6</v>
      </c>
      <c r="C95" s="20" t="s">
        <v>86</v>
      </c>
      <c r="D95" s="5">
        <v>5</v>
      </c>
      <c r="E95" s="5">
        <v>1.1399999999999999</v>
      </c>
      <c r="F95" s="5">
        <v>0.4</v>
      </c>
      <c r="G95" s="5"/>
      <c r="H95" s="5">
        <v>3.62</v>
      </c>
      <c r="I95" s="5">
        <v>0.65</v>
      </c>
      <c r="J95" s="11">
        <v>43</v>
      </c>
      <c r="K95" s="37">
        <v>0</v>
      </c>
      <c r="L95" s="37">
        <v>0</v>
      </c>
      <c r="M95" s="37">
        <v>0</v>
      </c>
      <c r="N95" s="37">
        <v>1.2</v>
      </c>
      <c r="O95" s="37">
        <v>0.01</v>
      </c>
      <c r="P95" s="31"/>
    </row>
    <row r="96" spans="1:16" ht="18" customHeight="1" thickBot="1" x14ac:dyDescent="0.35">
      <c r="A96" s="94" t="s">
        <v>218</v>
      </c>
      <c r="B96" s="94">
        <v>1</v>
      </c>
      <c r="C96" s="20" t="s">
        <v>197</v>
      </c>
      <c r="D96" s="5">
        <v>30</v>
      </c>
      <c r="E96" s="5">
        <v>1.65</v>
      </c>
      <c r="F96" s="5">
        <v>2.13</v>
      </c>
      <c r="G96" s="5">
        <v>0</v>
      </c>
      <c r="H96" s="5">
        <v>0.33</v>
      </c>
      <c r="I96" s="5">
        <v>13.92</v>
      </c>
      <c r="J96" s="11">
        <v>68.7</v>
      </c>
      <c r="K96" s="37">
        <v>0.03</v>
      </c>
      <c r="L96" s="37">
        <v>0.02</v>
      </c>
      <c r="M96" s="37">
        <v>0</v>
      </c>
      <c r="N96" s="37">
        <v>6</v>
      </c>
      <c r="O96" s="37">
        <v>0.51</v>
      </c>
      <c r="P96" s="31"/>
    </row>
    <row r="97" spans="1:16" ht="18" customHeight="1" thickBot="1" x14ac:dyDescent="0.35">
      <c r="A97" s="94"/>
      <c r="B97" s="94"/>
      <c r="C97" s="20"/>
      <c r="D97" s="5"/>
      <c r="E97" s="5"/>
      <c r="F97" s="5"/>
      <c r="G97" s="5"/>
      <c r="H97" s="5"/>
      <c r="I97" s="5"/>
      <c r="J97" s="11"/>
      <c r="K97" s="37"/>
      <c r="L97" s="37"/>
      <c r="M97" s="37"/>
      <c r="N97" s="37"/>
      <c r="O97" s="37"/>
      <c r="P97" s="31"/>
    </row>
    <row r="98" spans="1:16" ht="15" thickBot="1" x14ac:dyDescent="0.35">
      <c r="A98" s="34" t="s">
        <v>37</v>
      </c>
      <c r="B98" s="34" t="s">
        <v>37</v>
      </c>
      <c r="C98" s="20" t="s">
        <v>217</v>
      </c>
      <c r="D98" s="5">
        <v>90</v>
      </c>
      <c r="E98" s="5">
        <v>4.55</v>
      </c>
      <c r="F98" s="5">
        <v>1.4</v>
      </c>
      <c r="G98" s="5">
        <v>0</v>
      </c>
      <c r="H98" s="5">
        <v>0.5</v>
      </c>
      <c r="I98" s="5">
        <v>18.899999999999999</v>
      </c>
      <c r="J98" s="11">
        <v>86.4</v>
      </c>
      <c r="K98" s="37">
        <v>0.03</v>
      </c>
      <c r="L98" s="37">
        <v>0.04</v>
      </c>
      <c r="M98" s="37">
        <v>8</v>
      </c>
      <c r="N98" s="37">
        <v>6.4</v>
      </c>
      <c r="O98" s="37">
        <v>0.48</v>
      </c>
      <c r="P98" s="33"/>
    </row>
    <row r="99" spans="1:16" ht="15" thickBot="1" x14ac:dyDescent="0.35">
      <c r="A99" s="34"/>
      <c r="B99" s="34"/>
      <c r="C99" s="18"/>
      <c r="D99" s="15"/>
      <c r="E99" s="17">
        <f>SUM(E96:E96)</f>
        <v>1.65</v>
      </c>
      <c r="F99" s="17">
        <f>SUM(F92:F96,F98)</f>
        <v>10.26</v>
      </c>
      <c r="G99" s="17">
        <f>SUM(G96:G96)</f>
        <v>0</v>
      </c>
      <c r="H99" s="17">
        <f t="shared" ref="H99:O99" si="11">SUM(H92:H96,H98)</f>
        <v>12.200000000000001</v>
      </c>
      <c r="I99" s="17">
        <f t="shared" si="11"/>
        <v>71.38</v>
      </c>
      <c r="J99" s="17">
        <f t="shared" si="11"/>
        <v>440.1</v>
      </c>
      <c r="K99" s="17">
        <f t="shared" si="11"/>
        <v>7.0000000000000007E-2</v>
      </c>
      <c r="L99" s="17">
        <f t="shared" si="11"/>
        <v>7.0000000000000007E-2</v>
      </c>
      <c r="M99" s="17">
        <f t="shared" si="11"/>
        <v>12.780000000000001</v>
      </c>
      <c r="N99" s="17">
        <f t="shared" si="11"/>
        <v>208.70000000000002</v>
      </c>
      <c r="O99" s="17">
        <f t="shared" si="11"/>
        <v>2.16</v>
      </c>
      <c r="P99" s="31"/>
    </row>
    <row r="100" spans="1:16" ht="15" thickBot="1" x14ac:dyDescent="0.35">
      <c r="A100" s="175" t="s">
        <v>8</v>
      </c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7"/>
      <c r="P100" s="31"/>
    </row>
    <row r="101" spans="1:16" ht="15" thickBot="1" x14ac:dyDescent="0.35">
      <c r="A101" s="34" t="s">
        <v>220</v>
      </c>
      <c r="B101" s="34">
        <v>100</v>
      </c>
      <c r="C101" s="20" t="s">
        <v>219</v>
      </c>
      <c r="D101" s="148">
        <v>250</v>
      </c>
      <c r="E101" s="148">
        <v>3.34</v>
      </c>
      <c r="F101" s="148">
        <v>1.92</v>
      </c>
      <c r="G101" s="148">
        <v>0.3</v>
      </c>
      <c r="H101" s="148">
        <v>6.33</v>
      </c>
      <c r="I101" s="148">
        <v>10.050000000000001</v>
      </c>
      <c r="J101" s="145">
        <v>104.12</v>
      </c>
      <c r="K101" s="153">
        <v>0.12</v>
      </c>
      <c r="L101" s="153">
        <v>0.1</v>
      </c>
      <c r="M101" s="149">
        <v>12.35</v>
      </c>
      <c r="N101" s="149">
        <v>60.2</v>
      </c>
      <c r="O101" s="149">
        <v>1.3</v>
      </c>
      <c r="P101" s="31"/>
    </row>
    <row r="102" spans="1:16" ht="15" thickBot="1" x14ac:dyDescent="0.35">
      <c r="A102" s="34" t="s">
        <v>36</v>
      </c>
      <c r="B102" s="40">
        <v>256</v>
      </c>
      <c r="C102" s="163" t="s">
        <v>91</v>
      </c>
      <c r="D102" s="155" t="s">
        <v>146</v>
      </c>
      <c r="E102" s="155">
        <v>13.38</v>
      </c>
      <c r="F102" s="155">
        <v>17.55</v>
      </c>
      <c r="G102" s="155">
        <v>0</v>
      </c>
      <c r="H102" s="155">
        <v>12.58</v>
      </c>
      <c r="I102" s="155">
        <v>7.73</v>
      </c>
      <c r="J102" s="155">
        <v>213.53</v>
      </c>
      <c r="K102" s="158">
        <v>0.25</v>
      </c>
      <c r="L102" s="158">
        <v>0</v>
      </c>
      <c r="M102" s="158">
        <v>17.03</v>
      </c>
      <c r="N102" s="158">
        <v>18.34</v>
      </c>
      <c r="O102" s="158">
        <v>6.55</v>
      </c>
      <c r="P102" s="31"/>
    </row>
    <row r="103" spans="1:16" ht="24.6" thickBot="1" x14ac:dyDescent="0.35">
      <c r="A103" s="34" t="s">
        <v>226</v>
      </c>
      <c r="B103" s="34">
        <v>313</v>
      </c>
      <c r="C103" s="163" t="s">
        <v>234</v>
      </c>
      <c r="D103" s="155">
        <v>150</v>
      </c>
      <c r="E103" s="155">
        <v>5.46</v>
      </c>
      <c r="F103" s="141">
        <v>8.59</v>
      </c>
      <c r="G103" s="155">
        <v>0</v>
      </c>
      <c r="H103" s="141">
        <v>6.09</v>
      </c>
      <c r="I103" s="141">
        <v>38.64</v>
      </c>
      <c r="J103" s="141">
        <v>243</v>
      </c>
      <c r="K103" s="156">
        <v>0.13</v>
      </c>
      <c r="L103" s="157">
        <v>0.1</v>
      </c>
      <c r="M103" s="157">
        <v>0</v>
      </c>
      <c r="N103" s="156">
        <v>14.82</v>
      </c>
      <c r="O103" s="173">
        <v>4.5599999999999996</v>
      </c>
      <c r="P103" s="31"/>
    </row>
    <row r="104" spans="1:16" ht="24.6" thickBot="1" x14ac:dyDescent="0.35">
      <c r="A104" s="94" t="s">
        <v>36</v>
      </c>
      <c r="B104" s="238">
        <v>90</v>
      </c>
      <c r="C104" s="164" t="s">
        <v>251</v>
      </c>
      <c r="D104" s="161">
        <v>60</v>
      </c>
      <c r="E104" s="161"/>
      <c r="F104" s="161">
        <v>0.56999999999999995</v>
      </c>
      <c r="G104" s="161"/>
      <c r="H104" s="161">
        <v>3.68</v>
      </c>
      <c r="I104" s="161">
        <v>1.84</v>
      </c>
      <c r="J104" s="161">
        <v>42.84</v>
      </c>
      <c r="K104" s="161">
        <v>0.02</v>
      </c>
      <c r="L104" s="161">
        <v>0.02</v>
      </c>
      <c r="M104" s="161">
        <v>11.4</v>
      </c>
      <c r="N104" s="161">
        <v>16.059999999999999</v>
      </c>
      <c r="O104" s="161">
        <v>0.45</v>
      </c>
      <c r="P104" s="31"/>
    </row>
    <row r="105" spans="1:16" ht="15" thickBot="1" x14ac:dyDescent="0.35">
      <c r="A105" s="34" t="s">
        <v>36</v>
      </c>
      <c r="B105" s="35">
        <v>442</v>
      </c>
      <c r="C105" s="163" t="s">
        <v>230</v>
      </c>
      <c r="D105" s="155">
        <v>150</v>
      </c>
      <c r="E105" s="155">
        <v>7.51</v>
      </c>
      <c r="F105" s="155">
        <v>0.75</v>
      </c>
      <c r="G105" s="155">
        <v>0</v>
      </c>
      <c r="H105" s="155">
        <v>0.15</v>
      </c>
      <c r="I105" s="155">
        <v>14.85</v>
      </c>
      <c r="J105" s="155">
        <v>64.5</v>
      </c>
      <c r="K105" s="157">
        <v>0.02</v>
      </c>
      <c r="L105" s="157">
        <v>0.01</v>
      </c>
      <c r="M105" s="157">
        <v>3</v>
      </c>
      <c r="N105" s="157">
        <v>10.5</v>
      </c>
      <c r="O105" s="157">
        <v>2.1</v>
      </c>
      <c r="P105" s="31"/>
    </row>
    <row r="106" spans="1:16" ht="15" thickBot="1" x14ac:dyDescent="0.35">
      <c r="A106" s="67" t="s">
        <v>37</v>
      </c>
      <c r="B106" s="67" t="s">
        <v>37</v>
      </c>
      <c r="C106" s="20" t="s">
        <v>197</v>
      </c>
      <c r="D106" s="5">
        <v>30</v>
      </c>
      <c r="E106" s="5">
        <v>1.65</v>
      </c>
      <c r="F106" s="5">
        <v>2.13</v>
      </c>
      <c r="G106" s="5">
        <v>0</v>
      </c>
      <c r="H106" s="5">
        <v>0.33</v>
      </c>
      <c r="I106" s="5">
        <v>13.92</v>
      </c>
      <c r="J106" s="11">
        <v>68.7</v>
      </c>
      <c r="K106" s="37">
        <v>0.03</v>
      </c>
      <c r="L106" s="37">
        <v>0.02</v>
      </c>
      <c r="M106" s="37">
        <v>0</v>
      </c>
      <c r="N106" s="37">
        <v>6</v>
      </c>
      <c r="O106" s="37">
        <v>0.51</v>
      </c>
      <c r="P106" s="31"/>
    </row>
    <row r="107" spans="1:16" ht="15" thickBot="1" x14ac:dyDescent="0.35">
      <c r="A107" s="34" t="s">
        <v>37</v>
      </c>
      <c r="B107" s="34" t="s">
        <v>37</v>
      </c>
      <c r="C107" s="20" t="s">
        <v>199</v>
      </c>
      <c r="D107" s="84">
        <v>35</v>
      </c>
      <c r="E107" s="84">
        <v>1.23</v>
      </c>
      <c r="F107" s="5">
        <v>1.56</v>
      </c>
      <c r="G107" s="5">
        <v>0</v>
      </c>
      <c r="H107" s="5">
        <v>0.36</v>
      </c>
      <c r="I107" s="5">
        <v>13.29</v>
      </c>
      <c r="J107" s="11">
        <v>64.2</v>
      </c>
      <c r="K107" s="37">
        <v>4.4999999999999998E-2</v>
      </c>
      <c r="L107" s="37">
        <v>3.9E-2</v>
      </c>
      <c r="M107" s="37">
        <v>0</v>
      </c>
      <c r="N107" s="37">
        <v>8.6999999999999993</v>
      </c>
      <c r="O107" s="37">
        <v>0.6</v>
      </c>
      <c r="P107" s="31"/>
    </row>
    <row r="108" spans="1:16" ht="15" thickBot="1" x14ac:dyDescent="0.35">
      <c r="A108" s="34"/>
      <c r="B108" s="35"/>
      <c r="C108" s="58"/>
      <c r="D108" s="5"/>
      <c r="E108" s="6">
        <f t="shared" ref="E108:O108" si="12">SUM(E101:E107)</f>
        <v>32.569999999999993</v>
      </c>
      <c r="F108" s="6">
        <f t="shared" si="12"/>
        <v>33.07</v>
      </c>
      <c r="G108" s="6">
        <f t="shared" si="12"/>
        <v>0.3</v>
      </c>
      <c r="H108" s="6">
        <f t="shared" si="12"/>
        <v>29.519999999999996</v>
      </c>
      <c r="I108" s="6">
        <f t="shared" si="12"/>
        <v>100.32</v>
      </c>
      <c r="J108" s="6">
        <f t="shared" si="12"/>
        <v>800.8900000000001</v>
      </c>
      <c r="K108" s="6">
        <f t="shared" si="12"/>
        <v>0.6150000000000001</v>
      </c>
      <c r="L108" s="6">
        <f t="shared" si="12"/>
        <v>0.28899999999999998</v>
      </c>
      <c r="M108" s="6">
        <f t="shared" si="12"/>
        <v>43.78</v>
      </c>
      <c r="N108" s="6">
        <f t="shared" si="12"/>
        <v>134.62</v>
      </c>
      <c r="O108" s="6">
        <f t="shared" si="12"/>
        <v>16.07</v>
      </c>
      <c r="P108" s="31"/>
    </row>
    <row r="109" spans="1:16" ht="15" thickBot="1" x14ac:dyDescent="0.35">
      <c r="A109" s="175" t="s">
        <v>9</v>
      </c>
      <c r="B109" s="176"/>
      <c r="C109" s="176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7"/>
      <c r="P109" s="31"/>
    </row>
    <row r="110" spans="1:16" ht="24.6" thickBot="1" x14ac:dyDescent="0.35">
      <c r="A110" s="34" t="s">
        <v>36</v>
      </c>
      <c r="B110" s="34">
        <v>219</v>
      </c>
      <c r="C110" s="20" t="s">
        <v>71</v>
      </c>
      <c r="D110" s="5" t="s">
        <v>85</v>
      </c>
      <c r="E110" s="5">
        <v>15.13</v>
      </c>
      <c r="F110" s="5">
        <v>1.4</v>
      </c>
      <c r="G110" s="5">
        <v>0</v>
      </c>
      <c r="H110" s="5">
        <v>20.9</v>
      </c>
      <c r="I110" s="5">
        <v>19.399999999999999</v>
      </c>
      <c r="J110" s="11">
        <v>336.2</v>
      </c>
      <c r="K110" s="37">
        <v>0</v>
      </c>
      <c r="L110" s="37">
        <v>0</v>
      </c>
      <c r="M110" s="37">
        <v>0.2</v>
      </c>
      <c r="N110" s="37">
        <v>133</v>
      </c>
      <c r="O110" s="37">
        <v>0.5</v>
      </c>
      <c r="P110" s="31"/>
    </row>
    <row r="111" spans="1:16" ht="15" thickBot="1" x14ac:dyDescent="0.35">
      <c r="A111" s="34" t="s">
        <v>37</v>
      </c>
      <c r="B111" s="34">
        <v>434</v>
      </c>
      <c r="C111" s="20" t="s">
        <v>227</v>
      </c>
      <c r="D111" s="5">
        <v>200</v>
      </c>
      <c r="E111" s="5">
        <v>2.41</v>
      </c>
      <c r="F111" s="5">
        <v>6.1</v>
      </c>
      <c r="G111" s="5">
        <v>0</v>
      </c>
      <c r="H111" s="5">
        <v>5.3</v>
      </c>
      <c r="I111" s="5">
        <v>10.1</v>
      </c>
      <c r="J111" s="11">
        <v>113</v>
      </c>
      <c r="K111" s="37">
        <v>0.08</v>
      </c>
      <c r="L111" s="37">
        <v>0</v>
      </c>
      <c r="M111" s="37">
        <v>3</v>
      </c>
      <c r="N111" s="37">
        <v>252</v>
      </c>
      <c r="O111" s="37">
        <v>2</v>
      </c>
      <c r="P111" s="31"/>
    </row>
    <row r="112" spans="1:16" ht="15" thickBot="1" x14ac:dyDescent="0.35">
      <c r="A112" s="34"/>
      <c r="B112" s="35"/>
      <c r="C112" s="20"/>
      <c r="D112" s="5"/>
      <c r="E112" s="6">
        <f>E110+E111</f>
        <v>17.54</v>
      </c>
      <c r="F112" s="6">
        <f>F110+F111</f>
        <v>7.5</v>
      </c>
      <c r="G112" s="6">
        <f t="shared" ref="G112:O112" si="13">G110+G111</f>
        <v>0</v>
      </c>
      <c r="H112" s="6">
        <f t="shared" si="13"/>
        <v>26.2</v>
      </c>
      <c r="I112" s="6">
        <f t="shared" si="13"/>
        <v>29.5</v>
      </c>
      <c r="J112" s="6">
        <f t="shared" si="13"/>
        <v>449.2</v>
      </c>
      <c r="K112" s="6">
        <f t="shared" si="13"/>
        <v>0.08</v>
      </c>
      <c r="L112" s="6">
        <f t="shared" si="13"/>
        <v>0</v>
      </c>
      <c r="M112" s="6">
        <f t="shared" si="13"/>
        <v>3.2</v>
      </c>
      <c r="N112" s="6">
        <f t="shared" si="13"/>
        <v>385</v>
      </c>
      <c r="O112" s="6">
        <f t="shared" si="13"/>
        <v>2.5</v>
      </c>
      <c r="P112" s="31"/>
    </row>
    <row r="113" spans="1:16" ht="15" thickBot="1" x14ac:dyDescent="0.35">
      <c r="A113" s="34"/>
      <c r="B113" s="34"/>
      <c r="C113" s="20"/>
      <c r="D113" s="5"/>
      <c r="E113" s="5"/>
      <c r="F113" s="5"/>
      <c r="G113" s="5"/>
      <c r="H113" s="5"/>
      <c r="I113" s="5"/>
      <c r="J113" s="11"/>
      <c r="K113" s="37"/>
      <c r="L113" s="37"/>
      <c r="M113" s="37"/>
      <c r="N113" s="37"/>
      <c r="O113" s="37"/>
      <c r="P113" s="31"/>
    </row>
    <row r="114" spans="1:16" ht="15" thickBot="1" x14ac:dyDescent="0.35">
      <c r="A114" s="34"/>
      <c r="B114" s="34"/>
      <c r="C114" s="20" t="s">
        <v>12</v>
      </c>
      <c r="D114" s="5"/>
      <c r="E114" s="17" t="e">
        <f>#REF!+E108+E112+E99</f>
        <v>#REF!</v>
      </c>
      <c r="F114" s="16">
        <f>F112+F108+F99</f>
        <v>50.83</v>
      </c>
      <c r="G114" s="5" t="e">
        <f>G112+G108+#REF!</f>
        <v>#REF!</v>
      </c>
      <c r="H114" s="16">
        <f t="shared" ref="H114:O114" si="14">H112+H108+H99</f>
        <v>67.92</v>
      </c>
      <c r="I114" s="16">
        <f t="shared" si="14"/>
        <v>201.2</v>
      </c>
      <c r="J114" s="69">
        <f t="shared" si="14"/>
        <v>1690.19</v>
      </c>
      <c r="K114" s="69">
        <f t="shared" si="14"/>
        <v>0.76500000000000012</v>
      </c>
      <c r="L114" s="69">
        <f t="shared" si="14"/>
        <v>0.35899999999999999</v>
      </c>
      <c r="M114" s="69">
        <f t="shared" si="14"/>
        <v>59.760000000000005</v>
      </c>
      <c r="N114" s="69">
        <f t="shared" si="14"/>
        <v>728.32</v>
      </c>
      <c r="O114" s="27">
        <f t="shared" si="14"/>
        <v>20.73</v>
      </c>
      <c r="P114" s="31"/>
    </row>
    <row r="115" spans="1:16" ht="24.6" thickBot="1" x14ac:dyDescent="0.35">
      <c r="A115" s="34"/>
      <c r="B115" s="34"/>
      <c r="C115" s="20" t="s">
        <v>13</v>
      </c>
      <c r="D115" s="5"/>
      <c r="E115" s="5"/>
      <c r="F115" s="48">
        <f>F114*4/I114</f>
        <v>1.0105367793240556</v>
      </c>
      <c r="G115" s="48"/>
      <c r="H115" s="48">
        <f>H114*4/I114</f>
        <v>1.3502982107355865</v>
      </c>
      <c r="I115" s="48">
        <v>4</v>
      </c>
      <c r="J115" s="57"/>
      <c r="K115" s="43"/>
      <c r="L115" s="43"/>
      <c r="M115" s="43"/>
      <c r="N115" s="43"/>
      <c r="O115" s="43"/>
      <c r="P115" s="31"/>
    </row>
    <row r="116" spans="1:16" ht="15" thickBot="1" x14ac:dyDescent="0.35">
      <c r="A116" s="112"/>
      <c r="B116" s="34"/>
      <c r="C116" s="20"/>
      <c r="D116" s="5"/>
      <c r="E116" s="5"/>
      <c r="F116" s="5"/>
      <c r="G116" s="5"/>
      <c r="H116" s="5"/>
      <c r="I116" s="5"/>
      <c r="J116" s="11"/>
      <c r="K116" s="37"/>
      <c r="L116" s="37"/>
      <c r="M116" s="37"/>
      <c r="N116" s="37"/>
      <c r="O116" s="37"/>
      <c r="P116" s="31"/>
    </row>
    <row r="117" spans="1:16" ht="15" thickBot="1" x14ac:dyDescent="0.35">
      <c r="A117" s="41"/>
      <c r="B117" s="34"/>
      <c r="C117" s="20"/>
      <c r="D117" s="5"/>
      <c r="E117" s="5"/>
      <c r="F117" s="5"/>
      <c r="G117" s="5"/>
      <c r="H117" s="5"/>
      <c r="I117" s="5"/>
      <c r="J117" s="11"/>
      <c r="K117" s="37"/>
      <c r="L117" s="37"/>
      <c r="M117" s="37"/>
      <c r="N117" s="37"/>
      <c r="O117" s="37"/>
      <c r="P117" s="31"/>
    </row>
    <row r="118" spans="1:16" x14ac:dyDescent="0.3">
      <c r="A118" s="212" t="s">
        <v>18</v>
      </c>
      <c r="B118" s="212"/>
      <c r="C118" s="212"/>
      <c r="D118" s="212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31"/>
    </row>
    <row r="119" spans="1:16" ht="15" thickBot="1" x14ac:dyDescent="0.35">
      <c r="A119" s="199" t="s">
        <v>6</v>
      </c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31"/>
    </row>
    <row r="120" spans="1:16" ht="24.6" thickBot="1" x14ac:dyDescent="0.35">
      <c r="A120" s="34" t="s">
        <v>36</v>
      </c>
      <c r="B120" s="93">
        <v>189</v>
      </c>
      <c r="C120" s="19" t="s">
        <v>64</v>
      </c>
      <c r="D120" s="1" t="s">
        <v>83</v>
      </c>
      <c r="E120" s="1">
        <v>5.16</v>
      </c>
      <c r="F120" s="1">
        <v>7.07</v>
      </c>
      <c r="G120" s="1">
        <v>0</v>
      </c>
      <c r="H120" s="1">
        <v>8.18</v>
      </c>
      <c r="I120" s="1">
        <v>27.32</v>
      </c>
      <c r="J120" s="10">
        <v>207.24</v>
      </c>
      <c r="K120" s="29">
        <v>0.08</v>
      </c>
      <c r="L120" s="29">
        <v>0</v>
      </c>
      <c r="M120" s="29">
        <v>1.32</v>
      </c>
      <c r="N120" s="29">
        <v>139.91999999999999</v>
      </c>
      <c r="O120" s="29">
        <v>1.32</v>
      </c>
      <c r="P120" s="31"/>
    </row>
    <row r="121" spans="1:16" ht="15" thickBot="1" x14ac:dyDescent="0.35">
      <c r="A121" s="94" t="s">
        <v>36</v>
      </c>
      <c r="B121" s="94">
        <v>393</v>
      </c>
      <c r="C121" s="20" t="s">
        <v>205</v>
      </c>
      <c r="D121" s="5" t="s">
        <v>83</v>
      </c>
      <c r="E121" s="5">
        <v>2.68</v>
      </c>
      <c r="F121" s="5">
        <v>0.14000000000000001</v>
      </c>
      <c r="G121" s="5">
        <v>0</v>
      </c>
      <c r="H121" s="5">
        <v>0.02</v>
      </c>
      <c r="I121" s="5">
        <v>11.3</v>
      </c>
      <c r="J121" s="11">
        <v>45.5</v>
      </c>
      <c r="K121" s="37">
        <v>0</v>
      </c>
      <c r="L121" s="37">
        <v>0</v>
      </c>
      <c r="M121" s="37">
        <v>3.4</v>
      </c>
      <c r="N121" s="37">
        <v>14</v>
      </c>
      <c r="O121" s="37">
        <v>0.36</v>
      </c>
      <c r="P121" s="31"/>
    </row>
    <row r="122" spans="1:16" ht="15" thickBot="1" x14ac:dyDescent="0.35">
      <c r="A122" s="94" t="s">
        <v>218</v>
      </c>
      <c r="B122" s="34">
        <v>6</v>
      </c>
      <c r="C122" s="20" t="s">
        <v>86</v>
      </c>
      <c r="D122" s="5">
        <v>5</v>
      </c>
      <c r="E122" s="5">
        <v>1.1399999999999999</v>
      </c>
      <c r="F122" s="5">
        <v>0.4</v>
      </c>
      <c r="G122" s="5"/>
      <c r="H122" s="5">
        <v>3.62</v>
      </c>
      <c r="I122" s="5">
        <v>0.65</v>
      </c>
      <c r="J122" s="11">
        <v>43</v>
      </c>
      <c r="K122" s="37">
        <v>0</v>
      </c>
      <c r="L122" s="37">
        <v>0</v>
      </c>
      <c r="M122" s="37">
        <v>0</v>
      </c>
      <c r="N122" s="37">
        <v>1.2</v>
      </c>
      <c r="O122" s="37">
        <v>0.01</v>
      </c>
      <c r="P122" s="31"/>
    </row>
    <row r="123" spans="1:16" ht="15" thickBot="1" x14ac:dyDescent="0.35">
      <c r="A123" s="67" t="s">
        <v>37</v>
      </c>
      <c r="B123" s="67" t="s">
        <v>37</v>
      </c>
      <c r="C123" s="20" t="s">
        <v>197</v>
      </c>
      <c r="D123" s="5">
        <v>30</v>
      </c>
      <c r="E123" s="5">
        <v>1.65</v>
      </c>
      <c r="F123" s="5">
        <v>2.13</v>
      </c>
      <c r="G123" s="5">
        <v>0</v>
      </c>
      <c r="H123" s="5">
        <v>0.33</v>
      </c>
      <c r="I123" s="5">
        <v>13.92</v>
      </c>
      <c r="J123" s="11">
        <v>68.7</v>
      </c>
      <c r="K123" s="37">
        <v>0.03</v>
      </c>
      <c r="L123" s="37">
        <v>0.02</v>
      </c>
      <c r="M123" s="37">
        <v>0</v>
      </c>
      <c r="N123" s="37">
        <v>6</v>
      </c>
      <c r="O123" s="37">
        <v>0.51</v>
      </c>
      <c r="P123" s="31"/>
    </row>
    <row r="124" spans="1:16" ht="15" thickBot="1" x14ac:dyDescent="0.35">
      <c r="A124" s="34"/>
      <c r="B124" s="34"/>
      <c r="C124" s="58"/>
      <c r="D124" s="5"/>
      <c r="E124" s="6">
        <f t="shared" ref="E124:O124" si="15">SUM(E120:E123)</f>
        <v>10.63</v>
      </c>
      <c r="F124" s="5">
        <f t="shared" si="15"/>
        <v>9.74</v>
      </c>
      <c r="G124" s="5">
        <f t="shared" si="15"/>
        <v>0</v>
      </c>
      <c r="H124" s="5">
        <f t="shared" si="15"/>
        <v>12.15</v>
      </c>
      <c r="I124" s="5">
        <f t="shared" si="15"/>
        <v>53.190000000000005</v>
      </c>
      <c r="J124" s="57">
        <f t="shared" si="15"/>
        <v>364.44</v>
      </c>
      <c r="K124" s="57">
        <f t="shared" si="15"/>
        <v>0.11</v>
      </c>
      <c r="L124" s="57">
        <f t="shared" si="15"/>
        <v>0.02</v>
      </c>
      <c r="M124" s="57">
        <f t="shared" si="15"/>
        <v>4.72</v>
      </c>
      <c r="N124" s="57">
        <f t="shared" si="15"/>
        <v>161.11999999999998</v>
      </c>
      <c r="O124" s="23">
        <f t="shared" si="15"/>
        <v>2.2000000000000002</v>
      </c>
      <c r="P124" s="31"/>
    </row>
    <row r="125" spans="1:16" ht="15" thickBot="1" x14ac:dyDescent="0.35">
      <c r="A125" s="34" t="s">
        <v>37</v>
      </c>
      <c r="B125" s="40">
        <v>442</v>
      </c>
      <c r="C125" s="20" t="s">
        <v>230</v>
      </c>
      <c r="D125" s="5">
        <v>150</v>
      </c>
      <c r="E125" s="5">
        <v>4.8600000000000003</v>
      </c>
      <c r="F125" s="5">
        <v>0.75</v>
      </c>
      <c r="G125" s="5">
        <v>0</v>
      </c>
      <c r="H125" s="5">
        <v>0.15</v>
      </c>
      <c r="I125" s="5">
        <v>14.85</v>
      </c>
      <c r="J125" s="15">
        <v>64.5</v>
      </c>
      <c r="K125" s="37">
        <v>0.02</v>
      </c>
      <c r="L125" s="37">
        <v>0.04</v>
      </c>
      <c r="M125" s="37">
        <v>3</v>
      </c>
      <c r="N125" s="37">
        <v>10.5</v>
      </c>
      <c r="O125" s="37">
        <v>2.1</v>
      </c>
      <c r="P125" s="31"/>
    </row>
    <row r="126" spans="1:16" ht="15" thickBot="1" x14ac:dyDescent="0.35">
      <c r="A126" s="34"/>
      <c r="B126" s="34"/>
      <c r="C126" s="18"/>
      <c r="D126" s="15"/>
      <c r="E126" s="17">
        <f t="shared" ref="E126:O126" si="16">SUM(E125:E125)</f>
        <v>4.8600000000000003</v>
      </c>
      <c r="F126" s="17">
        <f>SUM(F125:F125)</f>
        <v>0.75</v>
      </c>
      <c r="G126" s="17">
        <f t="shared" si="16"/>
        <v>0</v>
      </c>
      <c r="H126" s="17">
        <f t="shared" si="16"/>
        <v>0.15</v>
      </c>
      <c r="I126" s="17">
        <f t="shared" si="16"/>
        <v>14.85</v>
      </c>
      <c r="J126" s="17">
        <f t="shared" si="16"/>
        <v>64.5</v>
      </c>
      <c r="K126" s="17">
        <f t="shared" si="16"/>
        <v>0.02</v>
      </c>
      <c r="L126" s="17">
        <f t="shared" si="16"/>
        <v>0.04</v>
      </c>
      <c r="M126" s="17">
        <f t="shared" si="16"/>
        <v>3</v>
      </c>
      <c r="N126" s="17">
        <f t="shared" si="16"/>
        <v>10.5</v>
      </c>
      <c r="O126" s="17">
        <f t="shared" si="16"/>
        <v>2.1</v>
      </c>
      <c r="P126" s="31"/>
    </row>
    <row r="127" spans="1:16" ht="15" thickBot="1" x14ac:dyDescent="0.35">
      <c r="A127" s="175" t="s">
        <v>8</v>
      </c>
      <c r="B127" s="176"/>
      <c r="C127" s="176"/>
      <c r="D127" s="176"/>
      <c r="E127" s="176"/>
      <c r="F127" s="176"/>
      <c r="G127" s="176"/>
      <c r="H127" s="176"/>
      <c r="I127" s="176"/>
      <c r="J127" s="176"/>
      <c r="K127" s="176"/>
      <c r="L127" s="176"/>
      <c r="M127" s="176"/>
      <c r="N127" s="176"/>
      <c r="O127" s="177"/>
      <c r="P127" s="31"/>
    </row>
    <row r="128" spans="1:16" ht="15" thickBot="1" x14ac:dyDescent="0.35">
      <c r="A128" s="34"/>
      <c r="B128" s="165">
        <v>50</v>
      </c>
      <c r="C128" s="166" t="s">
        <v>241</v>
      </c>
      <c r="D128" s="167">
        <v>60</v>
      </c>
      <c r="E128" s="168">
        <v>1.82</v>
      </c>
      <c r="F128" s="168">
        <v>4.8</v>
      </c>
      <c r="G128" s="168">
        <v>0.3</v>
      </c>
      <c r="H128" s="168">
        <v>6.06</v>
      </c>
      <c r="I128" s="168">
        <v>9.1199999999999992</v>
      </c>
      <c r="J128" s="168">
        <v>110.4</v>
      </c>
      <c r="K128" s="169">
        <v>0.02</v>
      </c>
      <c r="L128" s="169">
        <v>0</v>
      </c>
      <c r="M128" s="168">
        <v>4.2</v>
      </c>
      <c r="N128" s="168">
        <v>28.8</v>
      </c>
      <c r="O128" s="174">
        <v>1.1399999999999999</v>
      </c>
      <c r="P128" s="31"/>
    </row>
    <row r="129" spans="1:16" ht="15" thickBot="1" x14ac:dyDescent="0.35">
      <c r="A129" s="34" t="s">
        <v>36</v>
      </c>
      <c r="B129" s="34">
        <v>91</v>
      </c>
      <c r="C129" s="20" t="s">
        <v>242</v>
      </c>
      <c r="D129" s="5" t="s">
        <v>81</v>
      </c>
      <c r="E129" s="5">
        <v>4.34</v>
      </c>
      <c r="F129" s="5">
        <v>2.81</v>
      </c>
      <c r="G129" s="5">
        <v>0</v>
      </c>
      <c r="H129" s="5">
        <v>4.47</v>
      </c>
      <c r="I129" s="5">
        <v>17.47</v>
      </c>
      <c r="J129" s="11">
        <v>121.68</v>
      </c>
      <c r="K129" s="37">
        <v>0.09</v>
      </c>
      <c r="L129" s="37">
        <v>0</v>
      </c>
      <c r="M129" s="37">
        <v>8.32</v>
      </c>
      <c r="N129" s="37">
        <v>26</v>
      </c>
      <c r="O129" s="37">
        <v>1.04</v>
      </c>
      <c r="P129" s="31"/>
    </row>
    <row r="130" spans="1:16" ht="15" thickBot="1" x14ac:dyDescent="0.35">
      <c r="A130" s="34" t="s">
        <v>36</v>
      </c>
      <c r="B130" s="34">
        <v>335</v>
      </c>
      <c r="C130" s="20" t="s">
        <v>40</v>
      </c>
      <c r="D130" s="5">
        <v>120</v>
      </c>
      <c r="E130" s="5">
        <v>3.73</v>
      </c>
      <c r="F130" s="5">
        <v>3.1</v>
      </c>
      <c r="G130" s="5">
        <v>0</v>
      </c>
      <c r="H130" s="5">
        <v>5.4</v>
      </c>
      <c r="I130" s="5">
        <v>20.3</v>
      </c>
      <c r="J130" s="11">
        <v>141</v>
      </c>
      <c r="K130" s="37">
        <v>0.14000000000000001</v>
      </c>
      <c r="L130" s="37">
        <v>0</v>
      </c>
      <c r="M130" s="37">
        <v>5</v>
      </c>
      <c r="N130" s="37">
        <v>47</v>
      </c>
      <c r="O130" s="37">
        <v>1.1000000000000001</v>
      </c>
      <c r="P130" s="33"/>
    </row>
    <row r="131" spans="1:16" ht="15" thickBot="1" x14ac:dyDescent="0.35">
      <c r="A131" s="34"/>
      <c r="B131" s="40"/>
      <c r="C131" s="20"/>
      <c r="D131" s="5"/>
      <c r="E131" s="5"/>
      <c r="F131" s="5"/>
      <c r="G131" s="5"/>
      <c r="H131" s="5"/>
      <c r="I131" s="5"/>
      <c r="J131" s="11"/>
      <c r="K131" s="37"/>
      <c r="L131" s="37"/>
      <c r="M131" s="37"/>
      <c r="N131" s="37"/>
      <c r="O131" s="37"/>
      <c r="P131" s="33"/>
    </row>
    <row r="132" spans="1:16" ht="24.6" thickBot="1" x14ac:dyDescent="0.35">
      <c r="A132" s="34" t="s">
        <v>218</v>
      </c>
      <c r="B132" s="40">
        <v>283</v>
      </c>
      <c r="C132" s="20" t="s">
        <v>54</v>
      </c>
      <c r="D132" s="5" t="s">
        <v>147</v>
      </c>
      <c r="E132" s="5">
        <v>13.01</v>
      </c>
      <c r="F132" s="5">
        <v>8.4</v>
      </c>
      <c r="G132" s="5">
        <v>0</v>
      </c>
      <c r="H132" s="5">
        <v>8.6300000000000008</v>
      </c>
      <c r="I132" s="5">
        <v>5.5</v>
      </c>
      <c r="J132" s="15">
        <v>130</v>
      </c>
      <c r="K132" s="37">
        <v>0.05</v>
      </c>
      <c r="L132" s="37">
        <v>0.03</v>
      </c>
      <c r="M132" s="37">
        <v>1.33</v>
      </c>
      <c r="N132" s="37">
        <v>10.67</v>
      </c>
      <c r="O132" s="37">
        <v>1.33</v>
      </c>
      <c r="P132" s="31"/>
    </row>
    <row r="133" spans="1:16" ht="27" thickBot="1" x14ac:dyDescent="0.35">
      <c r="A133" s="85" t="s">
        <v>36</v>
      </c>
      <c r="B133" s="85">
        <v>402</v>
      </c>
      <c r="C133" s="83" t="s">
        <v>222</v>
      </c>
      <c r="D133" s="84">
        <v>200</v>
      </c>
      <c r="E133" s="84">
        <v>2.11</v>
      </c>
      <c r="F133" s="84">
        <v>0.6</v>
      </c>
      <c r="G133" s="84">
        <v>0</v>
      </c>
      <c r="H133" s="84">
        <v>0.1</v>
      </c>
      <c r="I133" s="84">
        <v>31.7</v>
      </c>
      <c r="J133" s="144">
        <v>131</v>
      </c>
      <c r="K133" s="85">
        <v>0.02</v>
      </c>
      <c r="L133" s="85">
        <v>0</v>
      </c>
      <c r="M133" s="85">
        <v>0</v>
      </c>
      <c r="N133" s="85">
        <v>21</v>
      </c>
      <c r="O133" s="85">
        <v>0.7</v>
      </c>
      <c r="P133" s="31"/>
    </row>
    <row r="134" spans="1:16" ht="15" thickBot="1" x14ac:dyDescent="0.35">
      <c r="A134" s="67" t="s">
        <v>37</v>
      </c>
      <c r="B134" s="67" t="s">
        <v>37</v>
      </c>
      <c r="C134" s="20" t="s">
        <v>197</v>
      </c>
      <c r="D134" s="5">
        <v>30</v>
      </c>
      <c r="E134" s="5">
        <v>1.65</v>
      </c>
      <c r="F134" s="5">
        <v>2.13</v>
      </c>
      <c r="G134" s="5">
        <v>0</v>
      </c>
      <c r="H134" s="5">
        <v>0.33</v>
      </c>
      <c r="I134" s="5">
        <v>13.92</v>
      </c>
      <c r="J134" s="11">
        <v>68.7</v>
      </c>
      <c r="K134" s="37">
        <v>0.03</v>
      </c>
      <c r="L134" s="37">
        <v>0.02</v>
      </c>
      <c r="M134" s="37">
        <v>0</v>
      </c>
      <c r="N134" s="37">
        <v>6</v>
      </c>
      <c r="O134" s="37">
        <v>0.51</v>
      </c>
      <c r="P134" s="31"/>
    </row>
    <row r="135" spans="1:16" ht="15" thickBot="1" x14ac:dyDescent="0.35">
      <c r="A135" s="34" t="s">
        <v>37</v>
      </c>
      <c r="B135" s="34" t="s">
        <v>37</v>
      </c>
      <c r="C135" s="20" t="s">
        <v>199</v>
      </c>
      <c r="D135" s="84">
        <v>35</v>
      </c>
      <c r="E135" s="84">
        <v>1.23</v>
      </c>
      <c r="F135" s="5">
        <v>1.56</v>
      </c>
      <c r="G135" s="5">
        <v>0</v>
      </c>
      <c r="H135" s="5">
        <v>0.36</v>
      </c>
      <c r="I135" s="5">
        <v>13.29</v>
      </c>
      <c r="J135" s="11">
        <v>64.2</v>
      </c>
      <c r="K135" s="37">
        <v>4.4999999999999998E-2</v>
      </c>
      <c r="L135" s="37">
        <v>3.9E-2</v>
      </c>
      <c r="M135" s="37">
        <v>0</v>
      </c>
      <c r="N135" s="37">
        <v>8.6999999999999993</v>
      </c>
      <c r="O135" s="37">
        <v>0.6</v>
      </c>
      <c r="P135" s="31"/>
    </row>
    <row r="136" spans="1:16" ht="15" thickBot="1" x14ac:dyDescent="0.35">
      <c r="A136" s="34"/>
      <c r="B136" s="34"/>
      <c r="C136" s="28"/>
      <c r="D136" s="5"/>
      <c r="E136" s="6">
        <f t="shared" ref="E136:J136" si="17">SUM(E128:E135)</f>
        <v>27.889999999999997</v>
      </c>
      <c r="F136" s="5">
        <f t="shared" si="17"/>
        <v>23.4</v>
      </c>
      <c r="G136" s="5">
        <f t="shared" si="17"/>
        <v>0.3</v>
      </c>
      <c r="H136" s="5">
        <f t="shared" si="17"/>
        <v>25.35</v>
      </c>
      <c r="I136" s="5">
        <f t="shared" si="17"/>
        <v>111.30000000000001</v>
      </c>
      <c r="J136" s="57">
        <f t="shared" si="17"/>
        <v>766.98000000000013</v>
      </c>
      <c r="K136" s="57">
        <f>SUM(K128:K135)</f>
        <v>0.39499999999999996</v>
      </c>
      <c r="L136" s="57">
        <f>SUM(L128:L135)</f>
        <v>8.8999999999999996E-2</v>
      </c>
      <c r="M136" s="57">
        <f>SUM(M128:M135)</f>
        <v>18.850000000000001</v>
      </c>
      <c r="N136" s="57">
        <f>SUM(N128:N135)</f>
        <v>148.16999999999999</v>
      </c>
      <c r="O136" s="23">
        <f>SUM(O128:O135)</f>
        <v>6.419999999999999</v>
      </c>
      <c r="P136" s="31"/>
    </row>
    <row r="137" spans="1:16" ht="15" thickBot="1" x14ac:dyDescent="0.35">
      <c r="A137" s="34"/>
      <c r="B137" s="34"/>
      <c r="C137" s="28"/>
      <c r="D137" s="5"/>
      <c r="E137" s="5"/>
      <c r="F137" s="5"/>
      <c r="G137" s="5"/>
      <c r="H137" s="5"/>
      <c r="I137" s="5"/>
      <c r="J137" s="13"/>
      <c r="K137" s="43"/>
      <c r="L137" s="43"/>
      <c r="M137" s="43"/>
      <c r="N137" s="43"/>
      <c r="O137" s="43"/>
      <c r="P137" s="31"/>
    </row>
    <row r="138" spans="1:16" ht="15" thickBot="1" x14ac:dyDescent="0.35">
      <c r="A138" s="175" t="s">
        <v>9</v>
      </c>
      <c r="B138" s="176"/>
      <c r="C138" s="176"/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7"/>
      <c r="P138" s="31"/>
    </row>
    <row r="139" spans="1:16" ht="15" thickBot="1" x14ac:dyDescent="0.35">
      <c r="A139" s="34" t="s">
        <v>37</v>
      </c>
      <c r="B139" s="40">
        <v>445</v>
      </c>
      <c r="C139" s="20" t="s">
        <v>120</v>
      </c>
      <c r="D139" s="5" t="s">
        <v>121</v>
      </c>
      <c r="E139" s="5">
        <v>6.73</v>
      </c>
      <c r="F139" s="5">
        <v>8.8800000000000008</v>
      </c>
      <c r="G139" s="5">
        <v>0</v>
      </c>
      <c r="H139" s="5">
        <v>8.33</v>
      </c>
      <c r="I139" s="5">
        <v>25.92</v>
      </c>
      <c r="J139" s="15">
        <v>334.2</v>
      </c>
      <c r="K139" s="37">
        <v>0.16</v>
      </c>
      <c r="L139" s="37">
        <v>0.12</v>
      </c>
      <c r="M139" s="37">
        <v>1.73</v>
      </c>
      <c r="N139" s="37">
        <v>109.2</v>
      </c>
      <c r="O139" s="37">
        <v>2.25</v>
      </c>
      <c r="P139" s="31"/>
    </row>
    <row r="140" spans="1:16" ht="15" thickBot="1" x14ac:dyDescent="0.35">
      <c r="A140" s="34" t="s">
        <v>36</v>
      </c>
      <c r="B140" s="34">
        <v>21</v>
      </c>
      <c r="C140" s="20" t="s">
        <v>74</v>
      </c>
      <c r="D140" s="5">
        <v>200</v>
      </c>
      <c r="E140" s="5">
        <v>8.81</v>
      </c>
      <c r="F140" s="5">
        <v>5</v>
      </c>
      <c r="G140" s="5">
        <v>0</v>
      </c>
      <c r="H140" s="5">
        <v>3</v>
      </c>
      <c r="I140" s="5">
        <v>6</v>
      </c>
      <c r="J140" s="11">
        <v>96</v>
      </c>
      <c r="K140" s="37">
        <v>0.08</v>
      </c>
      <c r="L140" s="37">
        <v>0.05</v>
      </c>
      <c r="M140" s="37">
        <v>2</v>
      </c>
      <c r="N140" s="37">
        <v>252</v>
      </c>
      <c r="O140" s="37">
        <v>0</v>
      </c>
      <c r="P140" s="31"/>
    </row>
    <row r="141" spans="1:16" ht="15" thickBot="1" x14ac:dyDescent="0.35">
      <c r="A141" s="34"/>
      <c r="B141" s="34"/>
      <c r="C141" s="20"/>
      <c r="D141" s="5"/>
      <c r="E141" s="6">
        <f t="shared" ref="E141:O141" si="18">SUM(E139:E140)</f>
        <v>15.540000000000001</v>
      </c>
      <c r="F141" s="6">
        <f t="shared" si="18"/>
        <v>13.88</v>
      </c>
      <c r="G141" s="6">
        <f t="shared" si="18"/>
        <v>0</v>
      </c>
      <c r="H141" s="6">
        <f t="shared" si="18"/>
        <v>11.33</v>
      </c>
      <c r="I141" s="6">
        <f t="shared" si="18"/>
        <v>31.92</v>
      </c>
      <c r="J141" s="6">
        <f t="shared" si="18"/>
        <v>430.2</v>
      </c>
      <c r="K141" s="6">
        <f t="shared" si="18"/>
        <v>0.24</v>
      </c>
      <c r="L141" s="6">
        <f t="shared" si="18"/>
        <v>0.16999999999999998</v>
      </c>
      <c r="M141" s="6">
        <f t="shared" si="18"/>
        <v>3.73</v>
      </c>
      <c r="N141" s="6">
        <f t="shared" si="18"/>
        <v>361.2</v>
      </c>
      <c r="O141" s="6">
        <f t="shared" si="18"/>
        <v>2.25</v>
      </c>
      <c r="P141" s="31"/>
    </row>
    <row r="142" spans="1:16" ht="15" thickBot="1" x14ac:dyDescent="0.35">
      <c r="A142" s="34"/>
      <c r="B142" s="34"/>
      <c r="C142" s="20"/>
      <c r="D142" s="5"/>
      <c r="E142" s="5"/>
      <c r="F142" s="5"/>
      <c r="G142" s="5"/>
      <c r="H142" s="5"/>
      <c r="I142" s="5"/>
      <c r="J142" s="13"/>
      <c r="K142" s="43"/>
      <c r="L142" s="43"/>
      <c r="M142" s="43"/>
      <c r="N142" s="43"/>
      <c r="O142" s="43"/>
      <c r="P142" s="31"/>
    </row>
    <row r="143" spans="1:16" ht="15" thickBot="1" x14ac:dyDescent="0.35">
      <c r="A143" s="34"/>
      <c r="B143" s="34"/>
      <c r="C143" s="20" t="s">
        <v>12</v>
      </c>
      <c r="D143" s="5"/>
      <c r="E143" s="17">
        <f>E141+E136+E124+E126</f>
        <v>58.92</v>
      </c>
      <c r="F143" s="16">
        <f>F141+F136+F124+F126</f>
        <v>47.77</v>
      </c>
      <c r="G143" s="5">
        <f t="shared" ref="G143:O143" si="19">G141+G136+G124</f>
        <v>0.3</v>
      </c>
      <c r="H143" s="16">
        <f>H141+H136+H124+H126</f>
        <v>48.98</v>
      </c>
      <c r="I143" s="16">
        <f>I141+I136+I124+I126</f>
        <v>211.26000000000002</v>
      </c>
      <c r="J143" s="57">
        <f t="shared" si="19"/>
        <v>1561.6200000000001</v>
      </c>
      <c r="K143" s="57">
        <f t="shared" si="19"/>
        <v>0.745</v>
      </c>
      <c r="L143" s="57">
        <f t="shared" si="19"/>
        <v>0.27900000000000003</v>
      </c>
      <c r="M143" s="57">
        <f t="shared" si="19"/>
        <v>27.3</v>
      </c>
      <c r="N143" s="57">
        <f t="shared" si="19"/>
        <v>670.49</v>
      </c>
      <c r="O143" s="23">
        <f t="shared" si="19"/>
        <v>10.869999999999997</v>
      </c>
      <c r="P143" s="31"/>
    </row>
    <row r="144" spans="1:16" ht="24.6" thickBot="1" x14ac:dyDescent="0.35">
      <c r="A144" s="34"/>
      <c r="B144" s="34"/>
      <c r="C144" s="20" t="s">
        <v>13</v>
      </c>
      <c r="D144" s="5"/>
      <c r="E144" s="5"/>
      <c r="F144" s="48">
        <f>F143*4/I143</f>
        <v>0.90447789453753669</v>
      </c>
      <c r="G144" s="48"/>
      <c r="H144" s="48">
        <f>H143*4/I143</f>
        <v>0.92738805263656143</v>
      </c>
      <c r="I144" s="48">
        <v>4</v>
      </c>
      <c r="J144" s="11"/>
      <c r="K144" s="43"/>
      <c r="L144" s="43"/>
      <c r="M144" s="43"/>
      <c r="N144" s="43"/>
      <c r="O144" s="43"/>
      <c r="P144" s="31"/>
    </row>
    <row r="145" spans="1:16" ht="15" thickBot="1" x14ac:dyDescent="0.35">
      <c r="A145" s="112"/>
      <c r="B145" s="34"/>
      <c r="C145" s="20"/>
      <c r="D145" s="5"/>
      <c r="E145" s="5"/>
      <c r="F145" s="5"/>
      <c r="G145" s="5"/>
      <c r="H145" s="5"/>
      <c r="I145" s="5"/>
      <c r="J145" s="11"/>
      <c r="K145" s="37"/>
      <c r="L145" s="37"/>
      <c r="M145" s="37"/>
      <c r="N145" s="37"/>
      <c r="O145" s="37"/>
      <c r="P145" s="31"/>
    </row>
    <row r="146" spans="1:16" x14ac:dyDescent="0.3">
      <c r="P146" s="31"/>
    </row>
    <row r="147" spans="1:16" x14ac:dyDescent="0.3">
      <c r="A147" s="41"/>
      <c r="B147" s="41"/>
      <c r="C147" s="53"/>
      <c r="D147" s="78"/>
      <c r="E147" s="78"/>
      <c r="F147" s="114"/>
      <c r="G147" s="114"/>
      <c r="H147" s="114"/>
      <c r="I147" s="114"/>
      <c r="J147" s="78"/>
      <c r="K147" s="117"/>
      <c r="L147" s="117"/>
      <c r="M147" s="117"/>
      <c r="N147" s="117"/>
      <c r="O147" s="117"/>
      <c r="P147" s="31"/>
    </row>
    <row r="148" spans="1:16" x14ac:dyDescent="0.3">
      <c r="A148" s="41"/>
      <c r="B148" s="41"/>
      <c r="C148" s="53"/>
      <c r="D148" s="78"/>
      <c r="E148" s="78"/>
      <c r="F148" s="114"/>
      <c r="G148" s="114"/>
      <c r="H148" s="114"/>
      <c r="I148" s="114"/>
      <c r="J148" s="78"/>
      <c r="K148" s="117"/>
      <c r="L148" s="117"/>
      <c r="M148" s="117"/>
      <c r="N148" s="117"/>
      <c r="O148" s="117"/>
      <c r="P148" s="31"/>
    </row>
    <row r="149" spans="1:16" ht="15" thickBot="1" x14ac:dyDescent="0.35">
      <c r="A149" s="199" t="s">
        <v>21</v>
      </c>
      <c r="B149" s="200"/>
      <c r="C149" s="200"/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 s="200"/>
      <c r="P149" s="31"/>
    </row>
    <row r="150" spans="1:16" ht="15" thickBot="1" x14ac:dyDescent="0.35">
      <c r="A150" s="175" t="s">
        <v>6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  <c r="N150" s="176"/>
      <c r="O150" s="177"/>
      <c r="P150" s="31"/>
    </row>
    <row r="151" spans="1:16" ht="24.6" thickBot="1" x14ac:dyDescent="0.35">
      <c r="A151" s="34" t="s">
        <v>36</v>
      </c>
      <c r="B151" s="34">
        <v>189</v>
      </c>
      <c r="C151" s="20" t="s">
        <v>59</v>
      </c>
      <c r="D151" s="5" t="s">
        <v>228</v>
      </c>
      <c r="E151" s="5">
        <v>5.28</v>
      </c>
      <c r="F151" s="5">
        <v>8.1199999999999992</v>
      </c>
      <c r="G151" s="5">
        <v>0</v>
      </c>
      <c r="H151" s="5">
        <v>10.01</v>
      </c>
      <c r="I151" s="5">
        <v>32.380000000000003</v>
      </c>
      <c r="J151" s="11">
        <v>265</v>
      </c>
      <c r="K151" s="37">
        <v>0.17</v>
      </c>
      <c r="L151" s="37">
        <v>0</v>
      </c>
      <c r="M151" s="37">
        <v>1.45</v>
      </c>
      <c r="N151" s="37">
        <v>159.5</v>
      </c>
      <c r="O151" s="37">
        <v>2.9</v>
      </c>
      <c r="P151" s="31"/>
    </row>
    <row r="152" spans="1:16" ht="15" thickBot="1" x14ac:dyDescent="0.35">
      <c r="A152" s="94" t="s">
        <v>218</v>
      </c>
      <c r="B152" s="94">
        <v>393</v>
      </c>
      <c r="C152" s="20" t="s">
        <v>205</v>
      </c>
      <c r="D152" s="5">
        <v>180</v>
      </c>
      <c r="E152" s="5">
        <v>2.68</v>
      </c>
      <c r="F152" s="5">
        <v>0.12</v>
      </c>
      <c r="G152" s="5">
        <v>0</v>
      </c>
      <c r="H152" s="5">
        <v>0.02</v>
      </c>
      <c r="I152" s="5">
        <v>10.199999999999999</v>
      </c>
      <c r="J152" s="11">
        <v>41</v>
      </c>
      <c r="K152" s="37">
        <v>0</v>
      </c>
      <c r="L152" s="37">
        <v>0</v>
      </c>
      <c r="M152" s="37">
        <v>2.83</v>
      </c>
      <c r="N152" s="151">
        <v>12.8</v>
      </c>
      <c r="O152" s="37">
        <v>0.32</v>
      </c>
      <c r="P152" s="31"/>
    </row>
    <row r="153" spans="1:16" ht="15" thickBot="1" x14ac:dyDescent="0.35">
      <c r="A153" s="67" t="s">
        <v>37</v>
      </c>
      <c r="B153" s="67" t="s">
        <v>37</v>
      </c>
      <c r="C153" s="20" t="s">
        <v>197</v>
      </c>
      <c r="D153" s="5">
        <v>30</v>
      </c>
      <c r="E153" s="5">
        <v>1.65</v>
      </c>
      <c r="F153" s="5">
        <v>2.13</v>
      </c>
      <c r="G153" s="5">
        <v>0</v>
      </c>
      <c r="H153" s="5">
        <v>0.33</v>
      </c>
      <c r="I153" s="5">
        <v>13.92</v>
      </c>
      <c r="J153" s="11">
        <v>68.7</v>
      </c>
      <c r="K153" s="37">
        <v>0.03</v>
      </c>
      <c r="L153" s="37">
        <v>0.02</v>
      </c>
      <c r="M153" s="37">
        <v>0</v>
      </c>
      <c r="N153" s="37">
        <v>6</v>
      </c>
      <c r="O153" s="37">
        <v>0.51</v>
      </c>
      <c r="P153" s="31"/>
    </row>
    <row r="154" spans="1:16" ht="15" thickBot="1" x14ac:dyDescent="0.35">
      <c r="A154" s="94" t="s">
        <v>218</v>
      </c>
      <c r="B154" s="34">
        <v>6</v>
      </c>
      <c r="C154" s="20" t="s">
        <v>86</v>
      </c>
      <c r="D154" s="5">
        <v>5</v>
      </c>
      <c r="E154" s="5">
        <v>1.1399999999999999</v>
      </c>
      <c r="F154" s="5">
        <v>0.4</v>
      </c>
      <c r="G154" s="5"/>
      <c r="H154" s="5">
        <v>3.62</v>
      </c>
      <c r="I154" s="5">
        <v>0.65</v>
      </c>
      <c r="J154" s="11">
        <v>43</v>
      </c>
      <c r="K154" s="37">
        <v>0</v>
      </c>
      <c r="L154" s="37">
        <v>0</v>
      </c>
      <c r="M154" s="37">
        <v>0</v>
      </c>
      <c r="N154" s="37">
        <v>1.2</v>
      </c>
      <c r="O154" s="37">
        <v>0.01</v>
      </c>
      <c r="P154" s="31"/>
    </row>
    <row r="155" spans="1:16" ht="15" thickBot="1" x14ac:dyDescent="0.35">
      <c r="A155" s="34" t="s">
        <v>37</v>
      </c>
      <c r="B155" s="40" t="s">
        <v>37</v>
      </c>
      <c r="C155" s="20" t="s">
        <v>209</v>
      </c>
      <c r="D155" s="5">
        <v>85</v>
      </c>
      <c r="E155" s="5">
        <v>4.8600000000000003</v>
      </c>
      <c r="F155" s="5">
        <v>0.36</v>
      </c>
      <c r="G155" s="5">
        <v>0</v>
      </c>
      <c r="H155" s="5">
        <v>0.36</v>
      </c>
      <c r="I155" s="5">
        <v>8.82</v>
      </c>
      <c r="J155" s="15">
        <v>47</v>
      </c>
      <c r="K155" s="37">
        <v>0.04</v>
      </c>
      <c r="L155" s="37">
        <v>0.04</v>
      </c>
      <c r="M155" s="37">
        <v>6</v>
      </c>
      <c r="N155" s="37">
        <v>14.4</v>
      </c>
      <c r="O155" s="37">
        <v>2.76</v>
      </c>
      <c r="P155" s="31"/>
    </row>
    <row r="156" spans="1:16" ht="15" thickBot="1" x14ac:dyDescent="0.35">
      <c r="A156" s="34"/>
      <c r="B156" s="34"/>
      <c r="C156" s="18"/>
      <c r="D156" s="15"/>
      <c r="E156" s="17">
        <f>SUM(E155:E155)</f>
        <v>4.8600000000000003</v>
      </c>
      <c r="F156" s="17">
        <f>SUM(F151:F155)</f>
        <v>11.129999999999997</v>
      </c>
      <c r="G156" s="17">
        <f>SUM(G155:G155)</f>
        <v>0</v>
      </c>
      <c r="H156" s="17">
        <f t="shared" ref="H156:O156" si="20">SUM(H151:H155)</f>
        <v>14.34</v>
      </c>
      <c r="I156" s="17">
        <f t="shared" si="20"/>
        <v>65.97</v>
      </c>
      <c r="J156" s="17">
        <f t="shared" si="20"/>
        <v>464.7</v>
      </c>
      <c r="K156" s="17">
        <f t="shared" si="20"/>
        <v>0.24000000000000002</v>
      </c>
      <c r="L156" s="17">
        <f t="shared" si="20"/>
        <v>0.06</v>
      </c>
      <c r="M156" s="17">
        <f t="shared" si="20"/>
        <v>10.280000000000001</v>
      </c>
      <c r="N156" s="17">
        <f t="shared" si="20"/>
        <v>193.9</v>
      </c>
      <c r="O156" s="17">
        <f t="shared" si="20"/>
        <v>6.4999999999999991</v>
      </c>
      <c r="P156" s="31"/>
    </row>
    <row r="157" spans="1:16" ht="15" thickBot="1" x14ac:dyDescent="0.35">
      <c r="A157" s="175" t="s">
        <v>8</v>
      </c>
      <c r="B157" s="176"/>
      <c r="C157" s="176"/>
      <c r="D157" s="176"/>
      <c r="E157" s="176"/>
      <c r="F157" s="176"/>
      <c r="G157" s="176"/>
      <c r="H157" s="176"/>
      <c r="I157" s="176"/>
      <c r="J157" s="176"/>
      <c r="K157" s="176"/>
      <c r="L157" s="176"/>
      <c r="M157" s="176"/>
      <c r="N157" s="176"/>
      <c r="O157" s="177"/>
      <c r="P157" s="31"/>
    </row>
    <row r="158" spans="1:16" ht="15" thickBot="1" x14ac:dyDescent="0.35">
      <c r="A158" s="34" t="s">
        <v>218</v>
      </c>
      <c r="B158" s="34">
        <v>76</v>
      </c>
      <c r="C158" s="20" t="s">
        <v>243</v>
      </c>
      <c r="D158" s="5">
        <v>200</v>
      </c>
      <c r="E158" s="5">
        <v>4.5</v>
      </c>
      <c r="F158" s="5">
        <v>1.81</v>
      </c>
      <c r="G158" s="5">
        <v>1.7999999999999999E-2</v>
      </c>
      <c r="H158" s="5">
        <v>4.91</v>
      </c>
      <c r="I158" s="5">
        <v>12.74</v>
      </c>
      <c r="J158" s="11">
        <v>102.5</v>
      </c>
      <c r="K158" s="37">
        <v>0.05</v>
      </c>
      <c r="L158" s="37">
        <v>0.04</v>
      </c>
      <c r="M158" s="37">
        <v>10.28</v>
      </c>
      <c r="N158" s="37">
        <v>44.37</v>
      </c>
      <c r="O158" s="37">
        <v>1.19</v>
      </c>
      <c r="P158" s="31"/>
    </row>
    <row r="159" spans="1:16" ht="15" thickBot="1" x14ac:dyDescent="0.35">
      <c r="A159" s="34" t="s">
        <v>36</v>
      </c>
      <c r="B159" s="40">
        <v>258</v>
      </c>
      <c r="C159" s="20" t="s">
        <v>235</v>
      </c>
      <c r="D159" s="5">
        <v>200</v>
      </c>
      <c r="E159" s="5">
        <v>21.17</v>
      </c>
      <c r="F159" s="5">
        <v>19.329999999999998</v>
      </c>
      <c r="G159" s="5">
        <v>1.58</v>
      </c>
      <c r="H159" s="5">
        <v>16.190000000000001</v>
      </c>
      <c r="I159" s="5">
        <v>33.9</v>
      </c>
      <c r="J159" s="15">
        <v>359</v>
      </c>
      <c r="K159" s="37">
        <v>0.05</v>
      </c>
      <c r="L159" s="37">
        <v>0.11</v>
      </c>
      <c r="M159" s="37">
        <v>0.96</v>
      </c>
      <c r="N159" s="37">
        <v>42.95</v>
      </c>
      <c r="O159" s="37">
        <v>2.8</v>
      </c>
      <c r="P159" s="31"/>
    </row>
    <row r="160" spans="1:16" ht="24.6" thickBot="1" x14ac:dyDescent="0.35">
      <c r="A160" s="34"/>
      <c r="B160" s="35">
        <v>10</v>
      </c>
      <c r="C160" s="20" t="s">
        <v>246</v>
      </c>
      <c r="D160" s="5">
        <v>60</v>
      </c>
      <c r="E160" s="5"/>
      <c r="F160" s="5">
        <v>1.19</v>
      </c>
      <c r="G160" s="5"/>
      <c r="H160" s="5">
        <v>2.0699999999999998</v>
      </c>
      <c r="I160" s="5">
        <v>1.27</v>
      </c>
      <c r="J160" s="172">
        <v>33</v>
      </c>
      <c r="K160" s="136">
        <v>0.04</v>
      </c>
      <c r="L160" s="136">
        <v>1.9E-2</v>
      </c>
      <c r="M160" s="37">
        <v>4.4000000000000004</v>
      </c>
      <c r="N160" s="37">
        <v>8.58</v>
      </c>
      <c r="O160" s="37">
        <v>0.27</v>
      </c>
      <c r="P160" s="31"/>
    </row>
    <row r="161" spans="1:16" ht="15" thickBot="1" x14ac:dyDescent="0.35">
      <c r="A161" s="34" t="s">
        <v>37</v>
      </c>
      <c r="B161" s="34" t="s">
        <v>37</v>
      </c>
      <c r="C161" s="20" t="s">
        <v>239</v>
      </c>
      <c r="D161" s="5">
        <v>200</v>
      </c>
      <c r="E161" s="5">
        <v>2.41</v>
      </c>
      <c r="F161" s="5">
        <v>0.61</v>
      </c>
      <c r="G161" s="5">
        <v>0</v>
      </c>
      <c r="H161" s="5">
        <v>0.25</v>
      </c>
      <c r="I161" s="5">
        <v>18.670000000000002</v>
      </c>
      <c r="J161" s="11">
        <v>19</v>
      </c>
      <c r="K161" s="37">
        <v>0.1</v>
      </c>
      <c r="L161" s="37">
        <v>0.5</v>
      </c>
      <c r="M161" s="37">
        <v>90</v>
      </c>
      <c r="N161" s="37">
        <v>19.2</v>
      </c>
      <c r="O161" s="37">
        <v>0.56999999999999995</v>
      </c>
      <c r="P161" s="31"/>
    </row>
    <row r="162" spans="1:16" ht="15" thickBot="1" x14ac:dyDescent="0.35">
      <c r="A162" s="67" t="s">
        <v>37</v>
      </c>
      <c r="B162" s="67" t="s">
        <v>37</v>
      </c>
      <c r="C162" s="20" t="s">
        <v>197</v>
      </c>
      <c r="D162" s="5">
        <v>30</v>
      </c>
      <c r="E162" s="5">
        <v>1.65</v>
      </c>
      <c r="F162" s="5">
        <v>2.13</v>
      </c>
      <c r="G162" s="5">
        <v>0</v>
      </c>
      <c r="H162" s="5">
        <v>0.33</v>
      </c>
      <c r="I162" s="5">
        <v>13.92</v>
      </c>
      <c r="J162" s="11">
        <v>68.7</v>
      </c>
      <c r="K162" s="37">
        <v>0.03</v>
      </c>
      <c r="L162" s="37">
        <v>0.02</v>
      </c>
      <c r="M162" s="37">
        <v>0</v>
      </c>
      <c r="N162" s="37">
        <v>6</v>
      </c>
      <c r="O162" s="37">
        <v>0.51</v>
      </c>
      <c r="P162" s="31"/>
    </row>
    <row r="163" spans="1:16" ht="15" thickBot="1" x14ac:dyDescent="0.35">
      <c r="A163" s="34" t="s">
        <v>37</v>
      </c>
      <c r="B163" s="34" t="s">
        <v>37</v>
      </c>
      <c r="C163" s="20" t="s">
        <v>199</v>
      </c>
      <c r="D163" s="84">
        <v>35</v>
      </c>
      <c r="E163" s="84">
        <v>1.23</v>
      </c>
      <c r="F163" s="5">
        <v>1.56</v>
      </c>
      <c r="G163" s="5">
        <v>0</v>
      </c>
      <c r="H163" s="5">
        <v>0.36</v>
      </c>
      <c r="I163" s="5">
        <v>13.29</v>
      </c>
      <c r="J163" s="11">
        <v>64.2</v>
      </c>
      <c r="K163" s="37">
        <v>4.4999999999999998E-2</v>
      </c>
      <c r="L163" s="37">
        <v>3.9E-2</v>
      </c>
      <c r="M163" s="37">
        <v>0</v>
      </c>
      <c r="N163" s="37">
        <v>8.6999999999999993</v>
      </c>
      <c r="O163" s="37">
        <v>0.6</v>
      </c>
      <c r="P163" s="31"/>
    </row>
    <row r="164" spans="1:16" ht="15" thickBot="1" x14ac:dyDescent="0.35">
      <c r="A164" s="34"/>
      <c r="B164" s="34"/>
      <c r="C164" s="20"/>
      <c r="D164" s="5"/>
      <c r="E164" s="6">
        <f t="shared" ref="E164:O164" si="21">SUM(E158:E163)</f>
        <v>30.96</v>
      </c>
      <c r="F164" s="5">
        <f t="shared" si="21"/>
        <v>26.629999999999995</v>
      </c>
      <c r="G164" s="5">
        <f t="shared" si="21"/>
        <v>1.5980000000000001</v>
      </c>
      <c r="H164" s="5">
        <f t="shared" si="21"/>
        <v>24.11</v>
      </c>
      <c r="I164" s="5">
        <f t="shared" si="21"/>
        <v>93.79000000000002</v>
      </c>
      <c r="J164" s="57">
        <f t="shared" si="21"/>
        <v>646.40000000000009</v>
      </c>
      <c r="K164" s="57">
        <f t="shared" si="21"/>
        <v>0.315</v>
      </c>
      <c r="L164" s="57">
        <f t="shared" si="21"/>
        <v>0.72800000000000009</v>
      </c>
      <c r="M164" s="57">
        <f t="shared" si="21"/>
        <v>105.64</v>
      </c>
      <c r="N164" s="57">
        <f t="shared" si="21"/>
        <v>129.79999999999998</v>
      </c>
      <c r="O164" s="23">
        <f t="shared" si="21"/>
        <v>5.9399999999999995</v>
      </c>
      <c r="P164" s="31"/>
    </row>
    <row r="165" spans="1:16" ht="15" thickBot="1" x14ac:dyDescent="0.35">
      <c r="A165" s="34"/>
      <c r="B165" s="34"/>
      <c r="C165" s="20"/>
      <c r="D165" s="5"/>
      <c r="E165" s="5"/>
      <c r="F165" s="6"/>
      <c r="G165" s="6"/>
      <c r="H165" s="6"/>
      <c r="I165" s="6"/>
      <c r="J165" s="13"/>
      <c r="K165" s="43"/>
      <c r="L165" s="43"/>
      <c r="M165" s="43"/>
      <c r="N165" s="43"/>
      <c r="O165" s="43"/>
      <c r="P165" s="31"/>
    </row>
    <row r="166" spans="1:16" ht="15" thickBot="1" x14ac:dyDescent="0.35">
      <c r="A166" s="175" t="s">
        <v>9</v>
      </c>
      <c r="B166" s="176"/>
      <c r="C166" s="176"/>
      <c r="D166" s="176"/>
      <c r="E166" s="176"/>
      <c r="F166" s="176"/>
      <c r="G166" s="176"/>
      <c r="H166" s="176"/>
      <c r="I166" s="176"/>
      <c r="J166" s="176"/>
      <c r="K166" s="176"/>
      <c r="L166" s="176"/>
      <c r="M166" s="176"/>
      <c r="N166" s="176"/>
      <c r="O166" s="177"/>
      <c r="P166" s="31"/>
    </row>
    <row r="167" spans="1:16" ht="15" thickBot="1" x14ac:dyDescent="0.35">
      <c r="A167" s="34" t="s">
        <v>36</v>
      </c>
      <c r="B167" s="34">
        <v>471</v>
      </c>
      <c r="C167" s="20" t="s">
        <v>244</v>
      </c>
      <c r="D167" s="5">
        <v>60</v>
      </c>
      <c r="E167" s="5">
        <v>2.5299999999999998</v>
      </c>
      <c r="F167" s="5">
        <v>5.04</v>
      </c>
      <c r="G167" s="5">
        <v>0</v>
      </c>
      <c r="H167" s="5">
        <v>4.2</v>
      </c>
      <c r="I167" s="5">
        <v>38.08</v>
      </c>
      <c r="J167" s="11">
        <v>212.8</v>
      </c>
      <c r="K167" s="37">
        <v>7.0000000000000007E-2</v>
      </c>
      <c r="L167" s="37">
        <v>0.04</v>
      </c>
      <c r="M167" s="37">
        <v>0</v>
      </c>
      <c r="N167" s="37">
        <v>9</v>
      </c>
      <c r="O167" s="123">
        <v>0.4</v>
      </c>
      <c r="P167" s="31"/>
    </row>
    <row r="168" spans="1:16" ht="15" thickBot="1" x14ac:dyDescent="0.35">
      <c r="A168" s="34" t="s">
        <v>36</v>
      </c>
      <c r="B168" s="34">
        <v>436</v>
      </c>
      <c r="C168" s="20" t="s">
        <v>151</v>
      </c>
      <c r="D168" s="5">
        <v>200</v>
      </c>
      <c r="E168" s="5">
        <v>8.3000000000000007</v>
      </c>
      <c r="F168" s="5">
        <v>6</v>
      </c>
      <c r="G168" s="5">
        <v>0</v>
      </c>
      <c r="H168" s="5">
        <v>2</v>
      </c>
      <c r="I168" s="5">
        <v>8.4</v>
      </c>
      <c r="J168" s="11">
        <v>80</v>
      </c>
      <c r="K168" s="37">
        <v>0.04</v>
      </c>
      <c r="L168" s="37"/>
      <c r="M168" s="37">
        <v>1</v>
      </c>
      <c r="N168" s="37">
        <v>248</v>
      </c>
      <c r="O168" s="37">
        <v>0</v>
      </c>
      <c r="P168" s="31"/>
    </row>
    <row r="169" spans="1:16" ht="15" thickBot="1" x14ac:dyDescent="0.35">
      <c r="A169" s="67"/>
      <c r="B169" s="67"/>
      <c r="C169" s="20"/>
      <c r="D169" s="5"/>
      <c r="E169" s="5"/>
      <c r="F169" s="5"/>
      <c r="G169" s="5"/>
      <c r="H169" s="16"/>
      <c r="I169" s="16"/>
      <c r="J169" s="16"/>
      <c r="K169" s="16"/>
      <c r="L169" s="16"/>
      <c r="M169" s="16"/>
      <c r="N169" s="16"/>
      <c r="O169" s="16"/>
      <c r="P169" s="31"/>
    </row>
    <row r="170" spans="1:16" ht="15" thickBot="1" x14ac:dyDescent="0.35">
      <c r="A170" s="34"/>
      <c r="B170" s="34"/>
      <c r="C170" s="20"/>
      <c r="D170" s="5"/>
      <c r="E170" s="6">
        <f t="shared" ref="E170:O170" si="22">SUM(E167:E169)</f>
        <v>10.83</v>
      </c>
      <c r="F170" s="5">
        <f t="shared" si="22"/>
        <v>11.04</v>
      </c>
      <c r="G170" s="5">
        <f t="shared" si="22"/>
        <v>0</v>
      </c>
      <c r="H170" s="68">
        <f t="shared" si="22"/>
        <v>6.2</v>
      </c>
      <c r="I170" s="68">
        <f t="shared" si="22"/>
        <v>46.48</v>
      </c>
      <c r="J170" s="57">
        <f t="shared" si="22"/>
        <v>292.8</v>
      </c>
      <c r="K170" s="57">
        <f t="shared" si="22"/>
        <v>0.11000000000000001</v>
      </c>
      <c r="L170" s="57">
        <f t="shared" si="22"/>
        <v>0.04</v>
      </c>
      <c r="M170" s="57">
        <f t="shared" si="22"/>
        <v>1</v>
      </c>
      <c r="N170" s="69">
        <f t="shared" si="22"/>
        <v>257</v>
      </c>
      <c r="O170" s="27">
        <f t="shared" si="22"/>
        <v>0.4</v>
      </c>
      <c r="P170" s="31"/>
    </row>
    <row r="171" spans="1:16" ht="15" thickBot="1" x14ac:dyDescent="0.35">
      <c r="A171" s="34"/>
      <c r="B171" s="34"/>
      <c r="C171" s="20"/>
      <c r="D171" s="5"/>
      <c r="E171" s="5"/>
      <c r="F171" s="5"/>
      <c r="G171" s="5"/>
      <c r="H171" s="68"/>
      <c r="I171" s="68"/>
      <c r="J171" s="13"/>
      <c r="K171" s="43"/>
      <c r="L171" s="43"/>
      <c r="M171" s="43"/>
      <c r="N171" s="70"/>
      <c r="O171" s="70"/>
      <c r="P171" s="31"/>
    </row>
    <row r="172" spans="1:16" ht="15" thickBot="1" x14ac:dyDescent="0.35">
      <c r="A172" s="34"/>
      <c r="B172" s="34"/>
      <c r="C172" s="20" t="s">
        <v>12</v>
      </c>
      <c r="D172" s="5"/>
      <c r="E172" s="17">
        <f>E170+E164+E153+E156</f>
        <v>48.3</v>
      </c>
      <c r="F172" s="16">
        <f>F170+F164+F156</f>
        <v>48.79999999999999</v>
      </c>
      <c r="G172" s="5">
        <f>G170+G164+G153</f>
        <v>1.5980000000000001</v>
      </c>
      <c r="H172" s="68">
        <f t="shared" ref="H172:O172" si="23">H170+H164+H156</f>
        <v>44.65</v>
      </c>
      <c r="I172" s="68">
        <f t="shared" si="23"/>
        <v>206.24</v>
      </c>
      <c r="J172" s="69">
        <f t="shared" si="23"/>
        <v>1403.9</v>
      </c>
      <c r="K172" s="69">
        <f t="shared" si="23"/>
        <v>0.66500000000000004</v>
      </c>
      <c r="L172" s="69">
        <f t="shared" si="23"/>
        <v>0.82800000000000007</v>
      </c>
      <c r="M172" s="69">
        <f t="shared" si="23"/>
        <v>116.92</v>
      </c>
      <c r="N172" s="69">
        <f t="shared" si="23"/>
        <v>580.69999999999993</v>
      </c>
      <c r="O172" s="27">
        <f t="shared" si="23"/>
        <v>12.84</v>
      </c>
      <c r="P172" s="31"/>
    </row>
    <row r="173" spans="1:16" ht="15.75" customHeight="1" thickBot="1" x14ac:dyDescent="0.35">
      <c r="A173" s="34"/>
      <c r="B173" s="34"/>
      <c r="C173" s="20" t="s">
        <v>24</v>
      </c>
      <c r="D173" s="5"/>
      <c r="E173" s="5"/>
      <c r="F173" s="48">
        <f>F172*4/I172</f>
        <v>0.94647013188518203</v>
      </c>
      <c r="G173" s="48"/>
      <c r="H173" s="48">
        <f>H172*4/I172</f>
        <v>0.8659813809154383</v>
      </c>
      <c r="I173" s="48">
        <v>4</v>
      </c>
      <c r="J173" s="11"/>
      <c r="K173" s="43"/>
      <c r="L173" s="43"/>
      <c r="M173" s="43"/>
      <c r="N173" s="43"/>
      <c r="O173" s="43"/>
      <c r="P173" s="31"/>
    </row>
    <row r="174" spans="1:16" x14ac:dyDescent="0.3">
      <c r="A174" s="112"/>
      <c r="B174" s="113"/>
      <c r="C174" s="120"/>
      <c r="D174" s="80"/>
      <c r="E174" s="80"/>
      <c r="F174" s="121"/>
      <c r="G174" s="121"/>
      <c r="H174" s="121"/>
      <c r="I174" s="121"/>
      <c r="J174" s="80"/>
      <c r="K174" s="115"/>
      <c r="L174" s="115"/>
      <c r="M174" s="115"/>
      <c r="N174" s="115"/>
      <c r="O174" s="115"/>
      <c r="P174" s="31"/>
    </row>
    <row r="175" spans="1:16" ht="15" thickBot="1" x14ac:dyDescent="0.35">
      <c r="A175" s="199" t="s">
        <v>25</v>
      </c>
      <c r="B175" s="200"/>
      <c r="C175" s="200"/>
      <c r="D175" s="200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31"/>
    </row>
    <row r="176" spans="1:16" ht="15" thickBot="1" x14ac:dyDescent="0.35">
      <c r="A176" s="175" t="s">
        <v>6</v>
      </c>
      <c r="B176" s="176"/>
      <c r="C176" s="176"/>
      <c r="D176" s="176"/>
      <c r="E176" s="176"/>
      <c r="F176" s="176"/>
      <c r="G176" s="176"/>
      <c r="H176" s="176"/>
      <c r="I176" s="176"/>
      <c r="J176" s="176"/>
      <c r="K176" s="176"/>
      <c r="L176" s="176"/>
      <c r="M176" s="176"/>
      <c r="N176" s="176"/>
      <c r="O176" s="176"/>
      <c r="P176" s="31"/>
    </row>
    <row r="177" spans="1:16" ht="24.6" thickBot="1" x14ac:dyDescent="0.35">
      <c r="A177" s="61" t="s">
        <v>36</v>
      </c>
      <c r="B177" s="35">
        <v>189</v>
      </c>
      <c r="C177" s="20" t="s">
        <v>237</v>
      </c>
      <c r="D177" s="5" t="s">
        <v>83</v>
      </c>
      <c r="E177" s="5">
        <v>5.95</v>
      </c>
      <c r="F177" s="5">
        <v>5.2</v>
      </c>
      <c r="G177" s="5">
        <v>0</v>
      </c>
      <c r="H177" s="5">
        <v>8.4</v>
      </c>
      <c r="I177" s="5">
        <v>28.8</v>
      </c>
      <c r="J177" s="11">
        <v>212</v>
      </c>
      <c r="K177" s="37">
        <v>0.05</v>
      </c>
      <c r="L177" s="37">
        <v>0.03</v>
      </c>
      <c r="M177" s="37">
        <v>1.33</v>
      </c>
      <c r="N177" s="37">
        <v>142.66999999999999</v>
      </c>
      <c r="O177" s="37">
        <v>1.33</v>
      </c>
      <c r="P177" s="31"/>
    </row>
    <row r="178" spans="1:16" ht="15" thickBot="1" x14ac:dyDescent="0.35">
      <c r="A178" s="94" t="s">
        <v>218</v>
      </c>
      <c r="B178" s="34">
        <v>6</v>
      </c>
      <c r="C178" s="20" t="s">
        <v>86</v>
      </c>
      <c r="D178" s="5">
        <v>5</v>
      </c>
      <c r="E178" s="5">
        <v>1.1399999999999999</v>
      </c>
      <c r="F178" s="5">
        <v>0.4</v>
      </c>
      <c r="G178" s="5"/>
      <c r="H178" s="5">
        <v>3.62</v>
      </c>
      <c r="I178" s="5">
        <v>0.65</v>
      </c>
      <c r="J178" s="11">
        <v>43</v>
      </c>
      <c r="K178" s="37">
        <v>0</v>
      </c>
      <c r="L178" s="37">
        <v>0</v>
      </c>
      <c r="M178" s="37">
        <v>0</v>
      </c>
      <c r="N178" s="37">
        <v>1.2</v>
      </c>
      <c r="O178" s="37">
        <v>0.01</v>
      </c>
      <c r="P178" s="31"/>
    </row>
    <row r="179" spans="1:16" ht="15" thickBot="1" x14ac:dyDescent="0.35">
      <c r="A179" s="67" t="s">
        <v>37</v>
      </c>
      <c r="B179" s="67" t="s">
        <v>37</v>
      </c>
      <c r="C179" s="20" t="s">
        <v>197</v>
      </c>
      <c r="D179" s="5">
        <v>30</v>
      </c>
      <c r="E179" s="5">
        <v>1.65</v>
      </c>
      <c r="F179" s="5">
        <v>2.13</v>
      </c>
      <c r="G179" s="5">
        <v>0</v>
      </c>
      <c r="H179" s="5">
        <v>0.33</v>
      </c>
      <c r="I179" s="5">
        <v>13.92</v>
      </c>
      <c r="J179" s="11">
        <v>68.7</v>
      </c>
      <c r="K179" s="37">
        <v>0.03</v>
      </c>
      <c r="L179" s="37">
        <v>0.02</v>
      </c>
      <c r="M179" s="37">
        <v>0</v>
      </c>
      <c r="N179" s="37">
        <v>6</v>
      </c>
      <c r="O179" s="37">
        <v>0.51</v>
      </c>
      <c r="P179" s="31"/>
    </row>
    <row r="180" spans="1:16" ht="15" thickBot="1" x14ac:dyDescent="0.35">
      <c r="A180" s="94" t="s">
        <v>218</v>
      </c>
      <c r="B180" s="94">
        <v>393</v>
      </c>
      <c r="C180" s="20" t="s">
        <v>205</v>
      </c>
      <c r="D180" s="5">
        <v>180</v>
      </c>
      <c r="E180" s="5">
        <v>2.68</v>
      </c>
      <c r="F180" s="5">
        <v>0.12</v>
      </c>
      <c r="G180" s="5">
        <v>0</v>
      </c>
      <c r="H180" s="5">
        <v>0.02</v>
      </c>
      <c r="I180" s="5">
        <v>10.199999999999999</v>
      </c>
      <c r="J180" s="11">
        <v>41</v>
      </c>
      <c r="K180" s="37">
        <v>0</v>
      </c>
      <c r="L180" s="37">
        <v>0</v>
      </c>
      <c r="M180" s="37">
        <v>2.83</v>
      </c>
      <c r="N180" s="151">
        <v>12.8</v>
      </c>
      <c r="O180" s="37">
        <v>0.32</v>
      </c>
      <c r="P180" s="31"/>
    </row>
    <row r="181" spans="1:16" ht="15" thickBot="1" x14ac:dyDescent="0.35">
      <c r="A181" s="67"/>
      <c r="B181" s="67"/>
      <c r="C181" s="20"/>
      <c r="D181" s="5"/>
      <c r="E181" s="5"/>
      <c r="F181" s="5"/>
      <c r="G181" s="5"/>
      <c r="H181" s="5"/>
      <c r="I181" s="5"/>
      <c r="J181" s="11"/>
      <c r="K181" s="37"/>
      <c r="L181" s="37"/>
      <c r="M181" s="37"/>
      <c r="N181" s="37"/>
      <c r="O181" s="37"/>
      <c r="P181" s="31"/>
    </row>
    <row r="182" spans="1:16" ht="15" thickBot="1" x14ac:dyDescent="0.35">
      <c r="A182" s="152"/>
      <c r="B182" s="152"/>
      <c r="C182" s="99"/>
      <c r="D182" s="148"/>
      <c r="E182" s="148"/>
      <c r="F182" s="148"/>
      <c r="G182" s="148"/>
      <c r="H182" s="148"/>
      <c r="I182" s="148"/>
      <c r="J182" s="145"/>
      <c r="K182" s="153"/>
      <c r="L182" s="153"/>
      <c r="M182" s="153"/>
      <c r="N182" s="154"/>
      <c r="O182" s="153"/>
      <c r="P182" s="31"/>
    </row>
    <row r="183" spans="1:16" ht="15" thickBot="1" x14ac:dyDescent="0.35">
      <c r="A183" s="34" t="s">
        <v>37</v>
      </c>
      <c r="B183" s="40" t="s">
        <v>37</v>
      </c>
      <c r="C183" s="20" t="s">
        <v>209</v>
      </c>
      <c r="D183" s="5">
        <v>85</v>
      </c>
      <c r="E183" s="5">
        <v>4.8600000000000003</v>
      </c>
      <c r="F183" s="5">
        <v>0.36</v>
      </c>
      <c r="G183" s="5">
        <v>0</v>
      </c>
      <c r="H183" s="5">
        <v>0.36</v>
      </c>
      <c r="I183" s="5">
        <v>8.82</v>
      </c>
      <c r="J183" s="15">
        <v>47</v>
      </c>
      <c r="K183" s="37">
        <v>0.04</v>
      </c>
      <c r="L183" s="37">
        <v>0.04</v>
      </c>
      <c r="M183" s="37">
        <v>6</v>
      </c>
      <c r="N183" s="37">
        <v>14.4</v>
      </c>
      <c r="O183" s="37">
        <v>2.76</v>
      </c>
      <c r="P183" s="31"/>
    </row>
    <row r="184" spans="1:16" ht="15" thickBot="1" x14ac:dyDescent="0.35">
      <c r="A184" s="63"/>
      <c r="B184" s="63"/>
      <c r="C184" s="20"/>
      <c r="D184" s="150"/>
      <c r="E184" s="17">
        <f>SUM(E181:E181)</f>
        <v>0</v>
      </c>
      <c r="F184" s="17">
        <f>SUM(F177:F183)</f>
        <v>8.2100000000000009</v>
      </c>
      <c r="G184" s="17">
        <f>SUM(G181:G181)</f>
        <v>0</v>
      </c>
      <c r="H184" s="17">
        <f>SUM(H177:H183)</f>
        <v>12.729999999999999</v>
      </c>
      <c r="I184" s="17">
        <f>SUM(I177:I183)</f>
        <v>62.389999999999993</v>
      </c>
      <c r="J184" s="17">
        <f t="shared" ref="J184:O184" si="24">SUM(J177:J182)</f>
        <v>364.7</v>
      </c>
      <c r="K184" s="17">
        <f t="shared" si="24"/>
        <v>0.08</v>
      </c>
      <c r="L184" s="17">
        <f t="shared" si="24"/>
        <v>0.05</v>
      </c>
      <c r="M184" s="17">
        <f t="shared" si="24"/>
        <v>4.16</v>
      </c>
      <c r="N184" s="17">
        <f t="shared" si="24"/>
        <v>162.66999999999999</v>
      </c>
      <c r="O184" s="17">
        <f t="shared" si="24"/>
        <v>2.17</v>
      </c>
      <c r="P184" s="31"/>
    </row>
    <row r="185" spans="1:16" ht="15" thickBot="1" x14ac:dyDescent="0.35">
      <c r="A185" s="175" t="s">
        <v>8</v>
      </c>
      <c r="B185" s="176"/>
      <c r="C185" s="176"/>
      <c r="D185" s="176"/>
      <c r="E185" s="176"/>
      <c r="F185" s="176"/>
      <c r="G185" s="176"/>
      <c r="H185" s="176"/>
      <c r="I185" s="176"/>
      <c r="J185" s="176"/>
      <c r="K185" s="176"/>
      <c r="L185" s="176"/>
      <c r="M185" s="176"/>
      <c r="N185" s="176"/>
      <c r="O185" s="177"/>
      <c r="P185" s="31"/>
    </row>
    <row r="186" spans="1:16" ht="15" thickBot="1" x14ac:dyDescent="0.35">
      <c r="A186" s="34" t="s">
        <v>36</v>
      </c>
      <c r="B186" s="34">
        <v>67</v>
      </c>
      <c r="C186" s="20" t="s">
        <v>215</v>
      </c>
      <c r="D186" s="5">
        <v>250</v>
      </c>
      <c r="E186" s="5">
        <v>4.5</v>
      </c>
      <c r="F186" s="5">
        <v>5.3</v>
      </c>
      <c r="G186" s="5">
        <v>1.7999999999999999E-2</v>
      </c>
      <c r="H186" s="5">
        <v>6.5</v>
      </c>
      <c r="I186" s="5">
        <v>25.3</v>
      </c>
      <c r="J186" s="11">
        <v>150.30000000000001</v>
      </c>
      <c r="K186" s="37">
        <v>0.14000000000000001</v>
      </c>
      <c r="L186" s="37">
        <v>0.08</v>
      </c>
      <c r="M186" s="37">
        <v>12.05</v>
      </c>
      <c r="N186" s="37">
        <v>26</v>
      </c>
      <c r="O186" s="37">
        <v>1.2</v>
      </c>
      <c r="P186" s="31"/>
    </row>
    <row r="187" spans="1:16" ht="15" thickBot="1" x14ac:dyDescent="0.35">
      <c r="A187" s="34" t="s">
        <v>36</v>
      </c>
      <c r="B187" s="34">
        <v>240</v>
      </c>
      <c r="C187" s="20" t="s">
        <v>155</v>
      </c>
      <c r="D187" s="5">
        <v>70</v>
      </c>
      <c r="E187" s="5">
        <v>9.6</v>
      </c>
      <c r="F187" s="5">
        <v>9.3000000000000007</v>
      </c>
      <c r="G187" s="5">
        <v>6.3</v>
      </c>
      <c r="H187" s="5">
        <v>6.3</v>
      </c>
      <c r="I187" s="11">
        <v>10</v>
      </c>
      <c r="J187" s="37">
        <v>120.2</v>
      </c>
      <c r="K187" s="37">
        <v>0.1</v>
      </c>
      <c r="L187" s="37">
        <v>0.05</v>
      </c>
      <c r="M187" s="37">
        <v>15.4</v>
      </c>
      <c r="N187" s="37">
        <v>0.42</v>
      </c>
      <c r="O187" s="37">
        <v>1.33</v>
      </c>
      <c r="P187" s="31"/>
    </row>
    <row r="188" spans="1:16" ht="24.6" thickBot="1" x14ac:dyDescent="0.35">
      <c r="A188" s="34" t="s">
        <v>36</v>
      </c>
      <c r="B188" s="34">
        <v>90</v>
      </c>
      <c r="C188" s="20" t="s">
        <v>252</v>
      </c>
      <c r="D188" s="5">
        <v>60</v>
      </c>
      <c r="E188" s="5"/>
      <c r="F188" s="5">
        <v>0.56999999999999995</v>
      </c>
      <c r="G188" s="5"/>
      <c r="H188" s="5">
        <v>3.68</v>
      </c>
      <c r="I188" s="5">
        <v>1.84</v>
      </c>
      <c r="J188" s="11">
        <v>42.84</v>
      </c>
      <c r="K188" s="37">
        <v>0.02</v>
      </c>
      <c r="L188" s="37">
        <v>0.02</v>
      </c>
      <c r="M188" s="15">
        <v>11.4</v>
      </c>
      <c r="N188" s="15">
        <v>16.059999999999999</v>
      </c>
      <c r="O188" s="15">
        <v>0.45</v>
      </c>
      <c r="P188" s="31"/>
    </row>
    <row r="189" spans="1:16" ht="27" thickBot="1" x14ac:dyDescent="0.35">
      <c r="A189" s="85" t="s">
        <v>36</v>
      </c>
      <c r="B189" s="85">
        <v>376</v>
      </c>
      <c r="C189" s="83" t="s">
        <v>222</v>
      </c>
      <c r="D189" s="84">
        <v>200</v>
      </c>
      <c r="E189" s="84">
        <v>2.11</v>
      </c>
      <c r="F189" s="84">
        <v>1.04</v>
      </c>
      <c r="G189" s="84">
        <v>0</v>
      </c>
      <c r="H189" s="84">
        <v>0</v>
      </c>
      <c r="I189" s="84">
        <v>26.96</v>
      </c>
      <c r="J189" s="131">
        <v>107.47</v>
      </c>
      <c r="K189" s="85">
        <v>0.02</v>
      </c>
      <c r="L189" s="85">
        <v>0.01</v>
      </c>
      <c r="M189" s="85">
        <v>0</v>
      </c>
      <c r="N189" s="85">
        <v>21</v>
      </c>
      <c r="O189" s="85">
        <v>0.7</v>
      </c>
      <c r="P189" s="31"/>
    </row>
    <row r="190" spans="1:16" ht="15" thickBot="1" x14ac:dyDescent="0.35">
      <c r="A190" s="67" t="s">
        <v>37</v>
      </c>
      <c r="B190" s="34">
        <v>89</v>
      </c>
      <c r="C190" s="20" t="s">
        <v>216</v>
      </c>
      <c r="D190" s="5">
        <v>150</v>
      </c>
      <c r="E190" s="5">
        <v>6.11</v>
      </c>
      <c r="F190" s="5">
        <v>7.3</v>
      </c>
      <c r="G190" s="5">
        <v>0</v>
      </c>
      <c r="H190" s="5">
        <v>9</v>
      </c>
      <c r="I190" s="5">
        <v>32.21</v>
      </c>
      <c r="J190" s="11">
        <v>241</v>
      </c>
      <c r="K190" s="37">
        <v>0.08</v>
      </c>
      <c r="L190" s="37">
        <v>0.05</v>
      </c>
      <c r="M190" s="37">
        <v>4</v>
      </c>
      <c r="N190" s="37">
        <v>48</v>
      </c>
      <c r="O190" s="37">
        <v>1.1000000000000001</v>
      </c>
      <c r="P190" s="31"/>
    </row>
    <row r="191" spans="1:16" ht="15" thickBot="1" x14ac:dyDescent="0.35">
      <c r="A191" s="34" t="s">
        <v>37</v>
      </c>
      <c r="B191" s="67" t="s">
        <v>37</v>
      </c>
      <c r="C191" s="20" t="s">
        <v>197</v>
      </c>
      <c r="D191" s="5">
        <v>30</v>
      </c>
      <c r="E191" s="5">
        <v>1.65</v>
      </c>
      <c r="F191" s="5">
        <v>2.13</v>
      </c>
      <c r="G191" s="5">
        <v>0</v>
      </c>
      <c r="H191" s="5">
        <v>0.33</v>
      </c>
      <c r="I191" s="5">
        <v>13.92</v>
      </c>
      <c r="J191" s="11">
        <v>68.7</v>
      </c>
      <c r="K191" s="37">
        <v>0.03</v>
      </c>
      <c r="L191" s="37">
        <v>0.02</v>
      </c>
      <c r="M191" s="37">
        <v>0</v>
      </c>
      <c r="N191" s="37">
        <v>6</v>
      </c>
      <c r="O191" s="37">
        <v>0.51</v>
      </c>
      <c r="P191" s="31"/>
    </row>
    <row r="192" spans="1:16" ht="15" thickBot="1" x14ac:dyDescent="0.35">
      <c r="A192" s="34"/>
      <c r="B192" s="34" t="s">
        <v>37</v>
      </c>
      <c r="C192" s="20" t="s">
        <v>199</v>
      </c>
      <c r="D192" s="84">
        <v>35</v>
      </c>
      <c r="E192" s="84">
        <v>1.23</v>
      </c>
      <c r="F192" s="5">
        <v>1.56</v>
      </c>
      <c r="G192" s="5">
        <v>0</v>
      </c>
      <c r="H192" s="5">
        <v>0.36</v>
      </c>
      <c r="I192" s="5">
        <v>13.29</v>
      </c>
      <c r="J192" s="11">
        <v>64.2</v>
      </c>
      <c r="K192" s="37">
        <v>4.4999999999999998E-2</v>
      </c>
      <c r="L192" s="37">
        <v>3.9E-2</v>
      </c>
      <c r="M192" s="37">
        <v>0</v>
      </c>
      <c r="N192" s="37">
        <v>8.6999999999999993</v>
      </c>
      <c r="O192" s="37">
        <v>0.6</v>
      </c>
      <c r="P192" s="31"/>
    </row>
    <row r="193" spans="1:16" ht="15" thickBot="1" x14ac:dyDescent="0.35">
      <c r="A193" s="34"/>
      <c r="B193" s="34"/>
      <c r="C193" s="21"/>
      <c r="D193" s="5"/>
      <c r="E193" s="6">
        <f t="shared" ref="E193:J193" si="25">SUM(E186:E192)</f>
        <v>25.2</v>
      </c>
      <c r="F193" s="5">
        <f t="shared" si="25"/>
        <v>27.2</v>
      </c>
      <c r="G193" s="5">
        <f t="shared" si="25"/>
        <v>6.3179999999999996</v>
      </c>
      <c r="H193" s="5">
        <f t="shared" si="25"/>
        <v>26.169999999999998</v>
      </c>
      <c r="I193" s="5">
        <f t="shared" si="25"/>
        <v>123.52000000000001</v>
      </c>
      <c r="J193" s="57">
        <f t="shared" si="25"/>
        <v>794.71000000000015</v>
      </c>
      <c r="K193" s="57">
        <f>SUM(K186:K192)</f>
        <v>0.435</v>
      </c>
      <c r="L193" s="57">
        <f>SUM(L186:L192)</f>
        <v>0.26900000000000002</v>
      </c>
      <c r="M193" s="57">
        <f>SUM(M186:M192)</f>
        <v>42.85</v>
      </c>
      <c r="N193" s="57">
        <f>SUM(N186:N192)</f>
        <v>126.18</v>
      </c>
      <c r="O193" s="23">
        <f>SUM(O186:O192)</f>
        <v>5.8900000000000006</v>
      </c>
      <c r="P193" s="31"/>
    </row>
    <row r="194" spans="1:16" ht="27.75" customHeight="1" thickBot="1" x14ac:dyDescent="0.35">
      <c r="A194" s="34"/>
      <c r="B194" s="34"/>
      <c r="C194" s="21"/>
      <c r="D194" s="5"/>
      <c r="E194" s="5"/>
      <c r="F194" s="6"/>
      <c r="G194" s="6"/>
      <c r="H194" s="6"/>
      <c r="I194" s="6"/>
      <c r="J194" s="13"/>
      <c r="K194" s="43"/>
      <c r="L194" s="43"/>
      <c r="M194" s="43"/>
      <c r="N194" s="43"/>
      <c r="O194" s="43"/>
      <c r="P194" s="31"/>
    </row>
    <row r="195" spans="1:16" ht="15" thickBot="1" x14ac:dyDescent="0.35">
      <c r="A195" s="175" t="s">
        <v>9</v>
      </c>
      <c r="B195" s="176"/>
      <c r="C195" s="176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7"/>
      <c r="P195" s="31"/>
    </row>
    <row r="196" spans="1:16" ht="15" thickBot="1" x14ac:dyDescent="0.35">
      <c r="A196" s="34"/>
      <c r="B196" s="35"/>
      <c r="C196" s="20"/>
      <c r="D196" s="5"/>
      <c r="E196" s="5"/>
      <c r="F196" s="5"/>
      <c r="G196" s="5"/>
      <c r="H196" s="5"/>
      <c r="I196" s="5"/>
      <c r="J196" s="11"/>
      <c r="K196" s="37"/>
      <c r="L196" s="37"/>
      <c r="M196" s="37"/>
      <c r="N196" s="37"/>
      <c r="O196" s="37"/>
      <c r="P196" s="31"/>
    </row>
    <row r="197" spans="1:16" ht="15" thickBot="1" x14ac:dyDescent="0.35">
      <c r="A197" s="34" t="s">
        <v>37</v>
      </c>
      <c r="B197" s="162">
        <v>23</v>
      </c>
      <c r="C197" s="161" t="s">
        <v>210</v>
      </c>
      <c r="D197" s="162">
        <v>155</v>
      </c>
      <c r="E197" s="162"/>
      <c r="F197" s="162">
        <v>21.89</v>
      </c>
      <c r="G197" s="162"/>
      <c r="H197" s="162">
        <v>16.03</v>
      </c>
      <c r="I197" s="162">
        <v>22.6</v>
      </c>
      <c r="J197" s="162">
        <v>321</v>
      </c>
      <c r="K197" s="162">
        <v>0.8</v>
      </c>
      <c r="L197" s="162">
        <v>0.32</v>
      </c>
      <c r="M197" s="162">
        <v>0.28000000000000003</v>
      </c>
      <c r="N197" s="162">
        <v>140.6</v>
      </c>
      <c r="O197" s="162">
        <v>0.85</v>
      </c>
      <c r="P197" s="31"/>
    </row>
    <row r="198" spans="1:16" ht="15" thickBot="1" x14ac:dyDescent="0.35">
      <c r="A198" s="34" t="s">
        <v>36</v>
      </c>
      <c r="B198" s="34">
        <v>434</v>
      </c>
      <c r="C198" s="20" t="s">
        <v>227</v>
      </c>
      <c r="D198" s="5">
        <v>200</v>
      </c>
      <c r="E198" s="5">
        <v>2.41</v>
      </c>
      <c r="F198" s="5">
        <v>6.1</v>
      </c>
      <c r="G198" s="5">
        <v>0</v>
      </c>
      <c r="H198" s="5">
        <v>5.3</v>
      </c>
      <c r="I198" s="5">
        <v>10.1</v>
      </c>
      <c r="J198" s="11">
        <v>113</v>
      </c>
      <c r="K198" s="37">
        <v>0.08</v>
      </c>
      <c r="L198" s="37">
        <v>0</v>
      </c>
      <c r="M198" s="37">
        <v>3</v>
      </c>
      <c r="N198" s="37">
        <v>252</v>
      </c>
      <c r="O198" s="37">
        <v>2</v>
      </c>
      <c r="P198" s="31"/>
    </row>
    <row r="199" spans="1:16" ht="15" thickBot="1" x14ac:dyDescent="0.35">
      <c r="A199" s="34"/>
      <c r="B199" s="34"/>
      <c r="C199" s="20"/>
      <c r="D199" s="5"/>
      <c r="E199" s="6">
        <f>SUM(E196:E198)</f>
        <v>2.41</v>
      </c>
      <c r="F199" s="5">
        <f>SUM(F197:F198)</f>
        <v>27.990000000000002</v>
      </c>
      <c r="G199" s="5">
        <f t="shared" ref="G199:O199" si="26">SUM(G196:G198)</f>
        <v>0</v>
      </c>
      <c r="H199" s="5">
        <f t="shared" si="26"/>
        <v>21.330000000000002</v>
      </c>
      <c r="I199" s="5">
        <f t="shared" si="26"/>
        <v>32.700000000000003</v>
      </c>
      <c r="J199" s="57">
        <f t="shared" si="26"/>
        <v>434</v>
      </c>
      <c r="K199" s="57">
        <f t="shared" si="26"/>
        <v>0.88</v>
      </c>
      <c r="L199" s="57">
        <f t="shared" si="26"/>
        <v>0.32</v>
      </c>
      <c r="M199" s="57">
        <f t="shared" si="26"/>
        <v>3.2800000000000002</v>
      </c>
      <c r="N199" s="57">
        <f t="shared" si="26"/>
        <v>392.6</v>
      </c>
      <c r="O199" s="23">
        <f t="shared" si="26"/>
        <v>2.85</v>
      </c>
      <c r="P199" s="31"/>
    </row>
    <row r="200" spans="1:16" ht="15" thickBot="1" x14ac:dyDescent="0.35">
      <c r="A200" s="34"/>
      <c r="B200" s="34"/>
      <c r="C200" s="20"/>
      <c r="D200" s="5"/>
      <c r="E200" s="5"/>
      <c r="F200" s="5"/>
      <c r="G200" s="5"/>
      <c r="H200" s="5"/>
      <c r="I200" s="5"/>
      <c r="J200" s="13"/>
      <c r="K200" s="43"/>
      <c r="L200" s="43"/>
      <c r="M200" s="43"/>
      <c r="N200" s="43"/>
      <c r="O200" s="43"/>
      <c r="P200" s="31"/>
    </row>
    <row r="201" spans="1:16" ht="15" thickBot="1" x14ac:dyDescent="0.35">
      <c r="A201" s="34"/>
      <c r="B201" s="34"/>
      <c r="C201" s="20" t="s">
        <v>12</v>
      </c>
      <c r="D201" s="5"/>
      <c r="E201" s="17">
        <f>E199+E193+E180+E184</f>
        <v>30.29</v>
      </c>
      <c r="F201" s="16">
        <f>F199+F193+F184</f>
        <v>63.4</v>
      </c>
      <c r="G201" s="5">
        <f>G199+G193+G180</f>
        <v>6.3179999999999996</v>
      </c>
      <c r="H201" s="16">
        <f t="shared" ref="H201:O201" si="27">H199+H193+H184</f>
        <v>60.23</v>
      </c>
      <c r="I201" s="16">
        <f t="shared" si="27"/>
        <v>218.61</v>
      </c>
      <c r="J201" s="69">
        <f t="shared" si="27"/>
        <v>1593.41</v>
      </c>
      <c r="K201" s="69">
        <f t="shared" si="27"/>
        <v>1.395</v>
      </c>
      <c r="L201" s="69">
        <f t="shared" si="27"/>
        <v>0.63900000000000001</v>
      </c>
      <c r="M201" s="69">
        <f t="shared" si="27"/>
        <v>50.290000000000006</v>
      </c>
      <c r="N201" s="69">
        <f t="shared" si="27"/>
        <v>681.44999999999993</v>
      </c>
      <c r="O201" s="27">
        <f t="shared" si="27"/>
        <v>10.91</v>
      </c>
      <c r="P201" s="31"/>
    </row>
    <row r="202" spans="1:16" ht="24.6" thickBot="1" x14ac:dyDescent="0.35">
      <c r="A202" s="34"/>
      <c r="B202" s="118"/>
      <c r="C202" s="20" t="s">
        <v>13</v>
      </c>
      <c r="D202" s="5"/>
      <c r="E202" s="5"/>
      <c r="F202" s="48">
        <f>F201*4/I201</f>
        <v>1.160056722016376</v>
      </c>
      <c r="G202" s="48"/>
      <c r="H202" s="48">
        <f>H201*4/I201</f>
        <v>1.1020538859155573</v>
      </c>
      <c r="I202" s="48">
        <v>4</v>
      </c>
      <c r="J202" s="11"/>
      <c r="K202" s="43"/>
      <c r="L202" s="43"/>
      <c r="M202" s="43"/>
      <c r="N202" s="43"/>
      <c r="O202" s="43"/>
      <c r="P202" s="31"/>
    </row>
    <row r="203" spans="1:16" ht="15" thickBot="1" x14ac:dyDescent="0.35">
      <c r="A203" s="45"/>
      <c r="B203" s="34"/>
      <c r="C203" s="20"/>
      <c r="D203" s="5"/>
      <c r="E203" s="5"/>
      <c r="F203" s="5"/>
      <c r="G203" s="5"/>
      <c r="H203" s="5"/>
      <c r="I203" s="5"/>
      <c r="J203" s="11"/>
      <c r="K203" s="37"/>
      <c r="L203" s="37"/>
      <c r="M203" s="37"/>
      <c r="N203" s="37"/>
      <c r="O203" s="37"/>
      <c r="P203" s="31"/>
    </row>
    <row r="204" spans="1:16" ht="15" thickBot="1" x14ac:dyDescent="0.35">
      <c r="A204" s="41"/>
      <c r="B204" s="34"/>
      <c r="C204" s="20"/>
      <c r="D204" s="5"/>
      <c r="E204" s="5"/>
      <c r="F204" s="5"/>
      <c r="G204" s="5"/>
      <c r="H204" s="5"/>
      <c r="I204" s="5"/>
      <c r="J204" s="11"/>
      <c r="K204" s="37"/>
      <c r="L204" s="37"/>
      <c r="M204" s="37"/>
      <c r="N204" s="37"/>
      <c r="O204" s="37"/>
      <c r="P204" s="31"/>
    </row>
    <row r="205" spans="1:16" x14ac:dyDescent="0.3">
      <c r="A205" s="41"/>
      <c r="B205" s="41"/>
      <c r="C205" s="53"/>
      <c r="D205" s="78"/>
      <c r="E205" s="78"/>
      <c r="F205" s="114"/>
      <c r="G205" s="114"/>
      <c r="H205" s="114"/>
      <c r="I205" s="114"/>
      <c r="J205" s="78"/>
      <c r="K205" s="117"/>
      <c r="L205" s="117"/>
      <c r="M205" s="117"/>
      <c r="N205" s="117"/>
      <c r="O205" s="117"/>
      <c r="P205" s="31"/>
    </row>
    <row r="206" spans="1:16" x14ac:dyDescent="0.3">
      <c r="A206" s="45"/>
      <c r="B206" s="41"/>
      <c r="C206" s="53"/>
      <c r="D206" s="81"/>
      <c r="E206" s="81"/>
      <c r="F206" s="114"/>
      <c r="G206" s="114"/>
      <c r="H206" s="114"/>
      <c r="I206" s="114"/>
      <c r="J206" s="81"/>
      <c r="K206" s="117"/>
      <c r="L206" s="117"/>
      <c r="M206" s="117"/>
      <c r="N206" s="117"/>
      <c r="O206" s="117"/>
      <c r="P206" s="31"/>
    </row>
    <row r="207" spans="1:16" ht="15" thickBot="1" x14ac:dyDescent="0.35">
      <c r="A207" s="199" t="s">
        <v>28</v>
      </c>
      <c r="B207" s="200"/>
      <c r="C207" s="200"/>
      <c r="D207" s="200"/>
      <c r="E207" s="200"/>
      <c r="F207" s="200"/>
      <c r="G207" s="200"/>
      <c r="H207" s="200"/>
      <c r="I207" s="200"/>
      <c r="J207" s="200"/>
      <c r="K207" s="200"/>
      <c r="L207" s="200"/>
      <c r="M207" s="200"/>
      <c r="N207" s="200"/>
      <c r="O207" s="200"/>
      <c r="P207" s="31"/>
    </row>
    <row r="208" spans="1:16" ht="15" thickBot="1" x14ac:dyDescent="0.35">
      <c r="A208" s="175" t="s">
        <v>6</v>
      </c>
      <c r="B208" s="176"/>
      <c r="C208" s="176"/>
      <c r="D208" s="176"/>
      <c r="E208" s="176"/>
      <c r="F208" s="176"/>
      <c r="G208" s="176"/>
      <c r="H208" s="176"/>
      <c r="I208" s="176"/>
      <c r="J208" s="176"/>
      <c r="K208" s="176"/>
      <c r="L208" s="176"/>
      <c r="M208" s="176"/>
      <c r="N208" s="176"/>
      <c r="O208" s="177"/>
      <c r="P208" s="31"/>
    </row>
    <row r="209" spans="1:16" ht="24.6" thickBot="1" x14ac:dyDescent="0.35">
      <c r="A209" s="34" t="s">
        <v>36</v>
      </c>
      <c r="B209" s="61">
        <v>112</v>
      </c>
      <c r="C209" s="20" t="s">
        <v>236</v>
      </c>
      <c r="D209" s="5">
        <v>250</v>
      </c>
      <c r="E209" s="5">
        <v>5.79</v>
      </c>
      <c r="F209" s="5">
        <v>5.7</v>
      </c>
      <c r="G209" s="5">
        <v>0</v>
      </c>
      <c r="H209" s="5">
        <v>4.9000000000000004</v>
      </c>
      <c r="I209" s="5">
        <v>21.7</v>
      </c>
      <c r="J209" s="11">
        <v>155</v>
      </c>
      <c r="K209" s="37">
        <v>0.08</v>
      </c>
      <c r="L209" s="37">
        <v>0</v>
      </c>
      <c r="M209" s="37">
        <v>0</v>
      </c>
      <c r="N209" s="37">
        <v>149</v>
      </c>
      <c r="O209" s="37">
        <v>1.5</v>
      </c>
      <c r="P209" s="31"/>
    </row>
    <row r="210" spans="1:16" ht="15" thickBot="1" x14ac:dyDescent="0.35">
      <c r="A210" s="94" t="s">
        <v>218</v>
      </c>
      <c r="B210" s="34">
        <v>6</v>
      </c>
      <c r="C210" s="20" t="s">
        <v>86</v>
      </c>
      <c r="D210" s="5">
        <v>5</v>
      </c>
      <c r="E210" s="5">
        <v>1.1399999999999999</v>
      </c>
      <c r="F210" s="5">
        <v>0.4</v>
      </c>
      <c r="G210" s="5"/>
      <c r="H210" s="5">
        <v>3.62</v>
      </c>
      <c r="I210" s="5">
        <v>0.65</v>
      </c>
      <c r="J210" s="11">
        <v>43</v>
      </c>
      <c r="K210" s="37">
        <v>0</v>
      </c>
      <c r="L210" s="37">
        <v>0</v>
      </c>
      <c r="M210" s="37">
        <v>0</v>
      </c>
      <c r="N210" s="37">
        <v>1.2</v>
      </c>
      <c r="O210" s="37">
        <v>0.01</v>
      </c>
      <c r="P210" s="31"/>
    </row>
    <row r="211" spans="1:16" ht="15" thickBot="1" x14ac:dyDescent="0.35">
      <c r="A211" s="94" t="s">
        <v>36</v>
      </c>
      <c r="B211" s="94">
        <v>393</v>
      </c>
      <c r="C211" s="20" t="s">
        <v>205</v>
      </c>
      <c r="D211" s="5" t="s">
        <v>83</v>
      </c>
      <c r="E211" s="5">
        <v>2.68</v>
      </c>
      <c r="F211" s="5">
        <v>0.14000000000000001</v>
      </c>
      <c r="G211" s="5">
        <v>0</v>
      </c>
      <c r="H211" s="5">
        <v>0.02</v>
      </c>
      <c r="I211" s="5">
        <v>11.3</v>
      </c>
      <c r="J211" s="11">
        <v>45.5</v>
      </c>
      <c r="K211" s="37">
        <v>0</v>
      </c>
      <c r="L211" s="37">
        <v>0</v>
      </c>
      <c r="M211" s="37">
        <v>3.4</v>
      </c>
      <c r="N211" s="37">
        <v>14</v>
      </c>
      <c r="O211" s="37">
        <v>0.36</v>
      </c>
      <c r="P211" s="31"/>
    </row>
    <row r="212" spans="1:16" ht="15" thickBot="1" x14ac:dyDescent="0.35">
      <c r="A212" s="94" t="s">
        <v>37</v>
      </c>
      <c r="B212" s="94" t="s">
        <v>37</v>
      </c>
      <c r="C212" s="20" t="s">
        <v>197</v>
      </c>
      <c r="D212" s="5">
        <v>30</v>
      </c>
      <c r="E212" s="5">
        <v>1.65</v>
      </c>
      <c r="F212" s="5">
        <v>2.13</v>
      </c>
      <c r="G212" s="5">
        <v>0</v>
      </c>
      <c r="H212" s="5">
        <v>0.33</v>
      </c>
      <c r="I212" s="5">
        <v>13.92</v>
      </c>
      <c r="J212" s="11">
        <v>68.7</v>
      </c>
      <c r="K212" s="37">
        <v>0.03</v>
      </c>
      <c r="L212" s="37">
        <v>0.02</v>
      </c>
      <c r="M212" s="37">
        <v>0</v>
      </c>
      <c r="N212" s="37">
        <v>6</v>
      </c>
      <c r="O212" s="37">
        <v>0.51</v>
      </c>
      <c r="P212" s="31"/>
    </row>
    <row r="213" spans="1:16" ht="15" thickBot="1" x14ac:dyDescent="0.35">
      <c r="A213" s="94" t="s">
        <v>218</v>
      </c>
      <c r="B213" s="94">
        <v>213</v>
      </c>
      <c r="C213" s="20" t="s">
        <v>253</v>
      </c>
      <c r="D213" s="5">
        <v>100</v>
      </c>
      <c r="E213" s="5"/>
      <c r="F213" s="5">
        <v>12.7</v>
      </c>
      <c r="G213" s="5"/>
      <c r="H213" s="5">
        <v>11.5</v>
      </c>
      <c r="I213" s="5">
        <v>0.7</v>
      </c>
      <c r="J213" s="11">
        <v>157.5</v>
      </c>
      <c r="K213" s="37">
        <v>0.08</v>
      </c>
      <c r="L213" s="37" t="s">
        <v>254</v>
      </c>
      <c r="M213" s="37">
        <v>0</v>
      </c>
      <c r="N213" s="37">
        <v>55</v>
      </c>
      <c r="O213" s="37">
        <v>2.5</v>
      </c>
      <c r="P213" s="31"/>
    </row>
    <row r="214" spans="1:16" ht="15" thickBot="1" x14ac:dyDescent="0.35">
      <c r="A214" s="34" t="s">
        <v>37</v>
      </c>
      <c r="B214" s="34" t="s">
        <v>37</v>
      </c>
      <c r="C214" s="20" t="s">
        <v>217</v>
      </c>
      <c r="D214" s="5">
        <v>90</v>
      </c>
      <c r="E214" s="5">
        <v>4.55</v>
      </c>
      <c r="F214" s="5">
        <v>1.4</v>
      </c>
      <c r="G214" s="5">
        <v>0</v>
      </c>
      <c r="H214" s="5">
        <v>0.5</v>
      </c>
      <c r="I214" s="5">
        <v>18.899999999999999</v>
      </c>
      <c r="J214" s="11">
        <v>86.4</v>
      </c>
      <c r="K214" s="37">
        <v>0.03</v>
      </c>
      <c r="L214" s="37">
        <v>0.04</v>
      </c>
      <c r="M214" s="37">
        <v>8</v>
      </c>
      <c r="N214" s="37">
        <v>6.4</v>
      </c>
      <c r="O214" s="37">
        <v>0.48</v>
      </c>
      <c r="P214" s="31"/>
    </row>
    <row r="215" spans="1:16" ht="15" thickBot="1" x14ac:dyDescent="0.35">
      <c r="A215" s="34"/>
      <c r="B215" s="34"/>
      <c r="C215" s="18"/>
      <c r="D215" s="15"/>
      <c r="E215" s="17">
        <f>SUM(E214:E214)</f>
        <v>4.55</v>
      </c>
      <c r="F215" s="17">
        <f>SUM(F209:F214)</f>
        <v>22.47</v>
      </c>
      <c r="G215" s="17">
        <f>SUM(G214:G214)</f>
        <v>0</v>
      </c>
      <c r="H215" s="17">
        <f t="shared" ref="H215:O215" si="28">SUM(H209:H214)</f>
        <v>20.869999999999997</v>
      </c>
      <c r="I215" s="17">
        <f t="shared" si="28"/>
        <v>67.17</v>
      </c>
      <c r="J215" s="17">
        <f t="shared" si="28"/>
        <v>556.1</v>
      </c>
      <c r="K215" s="17">
        <f t="shared" si="28"/>
        <v>0.22</v>
      </c>
      <c r="L215" s="17">
        <f t="shared" si="28"/>
        <v>0.06</v>
      </c>
      <c r="M215" s="17">
        <f t="shared" si="28"/>
        <v>11.4</v>
      </c>
      <c r="N215" s="17">
        <f t="shared" si="28"/>
        <v>231.6</v>
      </c>
      <c r="O215" s="17">
        <f t="shared" si="28"/>
        <v>5.3599999999999994</v>
      </c>
      <c r="P215" s="31"/>
    </row>
    <row r="216" spans="1:16" ht="15" thickBot="1" x14ac:dyDescent="0.35">
      <c r="A216" s="175" t="s">
        <v>8</v>
      </c>
      <c r="B216" s="176"/>
      <c r="C216" s="176"/>
      <c r="D216" s="176"/>
      <c r="E216" s="176"/>
      <c r="F216" s="176"/>
      <c r="G216" s="176"/>
      <c r="H216" s="176"/>
      <c r="I216" s="176"/>
      <c r="J216" s="176"/>
      <c r="K216" s="176"/>
      <c r="L216" s="176"/>
      <c r="M216" s="176"/>
      <c r="N216" s="176"/>
      <c r="O216" s="177"/>
      <c r="P216" s="31"/>
    </row>
    <row r="217" spans="1:16" ht="15" thickBot="1" x14ac:dyDescent="0.35">
      <c r="A217" s="34" t="s">
        <v>36</v>
      </c>
      <c r="B217" s="34" t="s">
        <v>53</v>
      </c>
      <c r="C217" s="20" t="s">
        <v>19</v>
      </c>
      <c r="D217" s="5" t="s">
        <v>81</v>
      </c>
      <c r="E217" s="5">
        <v>4.09</v>
      </c>
      <c r="F217" s="5">
        <v>3.6</v>
      </c>
      <c r="G217" s="5">
        <v>0</v>
      </c>
      <c r="H217" s="5">
        <v>2.86</v>
      </c>
      <c r="I217" s="5">
        <v>19.5</v>
      </c>
      <c r="J217" s="11">
        <v>117</v>
      </c>
      <c r="K217" s="37">
        <v>0.13</v>
      </c>
      <c r="L217" s="37">
        <v>0.08</v>
      </c>
      <c r="M217" s="37">
        <v>12</v>
      </c>
      <c r="N217" s="37">
        <v>25</v>
      </c>
      <c r="O217" s="37">
        <v>1.2</v>
      </c>
      <c r="P217" s="33"/>
    </row>
    <row r="218" spans="1:16" ht="15" thickBot="1" x14ac:dyDescent="0.35">
      <c r="A218" s="34" t="s">
        <v>36</v>
      </c>
      <c r="B218" s="34">
        <v>240</v>
      </c>
      <c r="C218" s="20" t="s">
        <v>50</v>
      </c>
      <c r="D218" s="5">
        <v>70</v>
      </c>
      <c r="E218" s="5">
        <v>9.6</v>
      </c>
      <c r="F218" s="5">
        <v>9.3000000000000007</v>
      </c>
      <c r="G218" s="5">
        <v>6.3</v>
      </c>
      <c r="H218" s="5">
        <v>6.3</v>
      </c>
      <c r="I218" s="11">
        <v>10</v>
      </c>
      <c r="J218" s="37">
        <v>120.2</v>
      </c>
      <c r="K218" s="37">
        <v>0.1</v>
      </c>
      <c r="L218" s="37">
        <v>0.05</v>
      </c>
      <c r="M218" s="37">
        <v>15.4</v>
      </c>
      <c r="N218" s="37">
        <v>0.42</v>
      </c>
      <c r="O218" s="37">
        <v>1.33</v>
      </c>
      <c r="P218" s="31"/>
    </row>
    <row r="219" spans="1:16" ht="15" thickBot="1" x14ac:dyDescent="0.35">
      <c r="A219" s="34" t="s">
        <v>36</v>
      </c>
      <c r="B219" s="165">
        <v>50</v>
      </c>
      <c r="C219" s="166" t="s">
        <v>241</v>
      </c>
      <c r="D219" s="167">
        <v>60</v>
      </c>
      <c r="E219" s="168">
        <v>1.82</v>
      </c>
      <c r="F219" s="168">
        <v>4.8</v>
      </c>
      <c r="G219" s="168">
        <v>0.3</v>
      </c>
      <c r="H219" s="168">
        <v>6.06</v>
      </c>
      <c r="I219" s="168">
        <v>9.1199999999999992</v>
      </c>
      <c r="J219" s="168">
        <v>110.4</v>
      </c>
      <c r="K219" s="169">
        <v>0.02</v>
      </c>
      <c r="L219" s="169">
        <v>0</v>
      </c>
      <c r="M219" s="168">
        <v>4.2</v>
      </c>
      <c r="N219" s="168">
        <v>28.8</v>
      </c>
      <c r="O219" s="174">
        <v>1.1399999999999999</v>
      </c>
      <c r="P219" s="31"/>
    </row>
    <row r="220" spans="1:16" ht="27" thickBot="1" x14ac:dyDescent="0.35">
      <c r="A220" s="85" t="s">
        <v>36</v>
      </c>
      <c r="B220" s="85">
        <v>376</v>
      </c>
      <c r="C220" s="83" t="s">
        <v>222</v>
      </c>
      <c r="D220" s="84">
        <v>200</v>
      </c>
      <c r="E220" s="84">
        <v>2.11</v>
      </c>
      <c r="F220" s="84">
        <v>1.04</v>
      </c>
      <c r="G220" s="84">
        <v>0</v>
      </c>
      <c r="H220" s="84">
        <v>0</v>
      </c>
      <c r="I220" s="84">
        <v>26.96</v>
      </c>
      <c r="J220" s="170">
        <v>107.47</v>
      </c>
      <c r="K220" s="85">
        <v>0.02</v>
      </c>
      <c r="L220" s="85">
        <v>0.01</v>
      </c>
      <c r="M220" s="85">
        <v>0</v>
      </c>
      <c r="N220" s="85">
        <v>21</v>
      </c>
      <c r="O220" s="85">
        <v>0.7</v>
      </c>
      <c r="P220" s="31"/>
    </row>
    <row r="221" spans="1:16" ht="15" thickBot="1" x14ac:dyDescent="0.35">
      <c r="A221" s="67" t="s">
        <v>37</v>
      </c>
      <c r="B221" s="67" t="s">
        <v>37</v>
      </c>
      <c r="C221" s="20" t="s">
        <v>197</v>
      </c>
      <c r="D221" s="5">
        <v>30</v>
      </c>
      <c r="E221" s="5">
        <v>1.65</v>
      </c>
      <c r="F221" s="5">
        <v>2.13</v>
      </c>
      <c r="G221" s="5">
        <v>0</v>
      </c>
      <c r="H221" s="5">
        <v>0.33</v>
      </c>
      <c r="I221" s="5">
        <v>13.92</v>
      </c>
      <c r="J221" s="11">
        <v>68.7</v>
      </c>
      <c r="K221" s="37">
        <v>0.03</v>
      </c>
      <c r="L221" s="37">
        <v>0.02</v>
      </c>
      <c r="M221" s="37">
        <v>0</v>
      </c>
      <c r="N221" s="37">
        <v>6</v>
      </c>
      <c r="O221" s="37">
        <v>0.51</v>
      </c>
      <c r="P221" s="31"/>
    </row>
    <row r="222" spans="1:16" ht="18" customHeight="1" thickBot="1" x14ac:dyDescent="0.35">
      <c r="A222" s="34" t="s">
        <v>37</v>
      </c>
      <c r="B222" s="34" t="s">
        <v>37</v>
      </c>
      <c r="C222" s="20" t="s">
        <v>199</v>
      </c>
      <c r="D222" s="84">
        <v>35</v>
      </c>
      <c r="E222" s="84">
        <v>1.23</v>
      </c>
      <c r="F222" s="5">
        <v>1.56</v>
      </c>
      <c r="G222" s="5">
        <v>0</v>
      </c>
      <c r="H222" s="5">
        <v>0.36</v>
      </c>
      <c r="I222" s="5">
        <v>13.29</v>
      </c>
      <c r="J222" s="11">
        <v>64.2</v>
      </c>
      <c r="K222" s="37">
        <v>4.4999999999999998E-2</v>
      </c>
      <c r="L222" s="37">
        <v>3.9E-2</v>
      </c>
      <c r="M222" s="37">
        <v>0</v>
      </c>
      <c r="N222" s="37">
        <v>8.6999999999999993</v>
      </c>
      <c r="O222" s="37">
        <v>0.6</v>
      </c>
      <c r="P222" s="31"/>
    </row>
    <row r="223" spans="1:16" ht="15" thickBot="1" x14ac:dyDescent="0.35">
      <c r="A223" s="34"/>
      <c r="B223" s="67"/>
      <c r="C223" s="20"/>
      <c r="D223" s="5"/>
      <c r="E223" s="5"/>
      <c r="F223" s="5"/>
      <c r="G223" s="5"/>
      <c r="H223" s="5"/>
      <c r="I223" s="5"/>
      <c r="J223" s="11"/>
      <c r="K223" s="37"/>
      <c r="L223" s="37"/>
      <c r="M223" s="37"/>
      <c r="N223" s="37"/>
      <c r="O223" s="37"/>
      <c r="P223" s="31"/>
    </row>
    <row r="224" spans="1:16" ht="15" thickBot="1" x14ac:dyDescent="0.35">
      <c r="A224" s="34"/>
      <c r="B224" s="34"/>
      <c r="C224" s="20"/>
      <c r="D224" s="5"/>
      <c r="E224" s="6">
        <f t="shared" ref="E224:O224" si="29">SUM(E217:E223)</f>
        <v>20.5</v>
      </c>
      <c r="F224" s="5">
        <f t="shared" si="29"/>
        <v>22.429999999999996</v>
      </c>
      <c r="G224" s="5">
        <f t="shared" si="29"/>
        <v>6.6</v>
      </c>
      <c r="H224" s="5">
        <f t="shared" si="29"/>
        <v>15.909999999999998</v>
      </c>
      <c r="I224" s="5">
        <f t="shared" si="29"/>
        <v>92.789999999999992</v>
      </c>
      <c r="J224" s="57">
        <f t="shared" si="29"/>
        <v>587.97000000000014</v>
      </c>
      <c r="K224" s="57">
        <f t="shared" si="29"/>
        <v>0.34500000000000003</v>
      </c>
      <c r="L224" s="57">
        <f t="shared" si="29"/>
        <v>0.19900000000000001</v>
      </c>
      <c r="M224" s="57">
        <f t="shared" si="29"/>
        <v>31.599999999999998</v>
      </c>
      <c r="N224" s="57">
        <f t="shared" si="29"/>
        <v>89.92</v>
      </c>
      <c r="O224" s="23">
        <f t="shared" si="29"/>
        <v>5.4799999999999995</v>
      </c>
      <c r="P224" s="31"/>
    </row>
    <row r="225" spans="1:16" ht="15" thickBot="1" x14ac:dyDescent="0.35">
      <c r="A225" s="178" t="s">
        <v>9</v>
      </c>
      <c r="B225" s="179"/>
      <c r="C225" s="179"/>
      <c r="D225" s="179"/>
      <c r="E225" s="179"/>
      <c r="F225" s="179"/>
      <c r="G225" s="179"/>
      <c r="H225" s="179"/>
      <c r="I225" s="179"/>
      <c r="J225" s="179"/>
      <c r="K225" s="179"/>
      <c r="L225" s="179"/>
      <c r="M225" s="179"/>
      <c r="N225" s="179"/>
      <c r="O225" s="213"/>
      <c r="P225" s="31"/>
    </row>
    <row r="226" spans="1:16" ht="15" thickBot="1" x14ac:dyDescent="0.35">
      <c r="A226" s="157" t="s">
        <v>218</v>
      </c>
      <c r="B226" s="34" t="s">
        <v>37</v>
      </c>
      <c r="C226" s="20" t="s">
        <v>140</v>
      </c>
      <c r="D226" s="5">
        <v>20</v>
      </c>
      <c r="E226" s="5">
        <v>4.54</v>
      </c>
      <c r="F226" s="5">
        <v>0.7</v>
      </c>
      <c r="G226" s="5">
        <v>0</v>
      </c>
      <c r="H226" s="5">
        <v>0.8</v>
      </c>
      <c r="I226" s="5">
        <v>18.600000000000001</v>
      </c>
      <c r="J226" s="11">
        <v>85</v>
      </c>
      <c r="K226" s="37">
        <v>0.02</v>
      </c>
      <c r="L226" s="37">
        <v>0.01</v>
      </c>
      <c r="M226" s="37">
        <v>0</v>
      </c>
      <c r="N226" s="37">
        <v>5.8</v>
      </c>
      <c r="O226" s="37">
        <v>0.42</v>
      </c>
      <c r="P226" s="31"/>
    </row>
    <row r="227" spans="1:16" ht="15" thickBot="1" x14ac:dyDescent="0.35">
      <c r="A227" s="34" t="s">
        <v>36</v>
      </c>
      <c r="B227" s="34">
        <v>21</v>
      </c>
      <c r="C227" s="20" t="s">
        <v>255</v>
      </c>
      <c r="D227" s="5">
        <v>200</v>
      </c>
      <c r="E227" s="5">
        <v>8.3000000000000007</v>
      </c>
      <c r="F227" s="5">
        <v>4.3499999999999996</v>
      </c>
      <c r="G227" s="5">
        <v>0</v>
      </c>
      <c r="H227" s="5">
        <v>4.8</v>
      </c>
      <c r="I227" s="5">
        <v>6</v>
      </c>
      <c r="J227" s="11">
        <v>88.5</v>
      </c>
      <c r="K227" s="37">
        <v>0.04</v>
      </c>
      <c r="L227" s="37">
        <v>0.2</v>
      </c>
      <c r="M227" s="37">
        <v>1.05</v>
      </c>
      <c r="N227" s="37">
        <v>180</v>
      </c>
      <c r="O227" s="37">
        <v>0.15</v>
      </c>
      <c r="P227" s="31"/>
    </row>
    <row r="228" spans="1:16" ht="15" thickBot="1" x14ac:dyDescent="0.35">
      <c r="A228" s="63"/>
      <c r="B228" s="35"/>
      <c r="C228" s="20"/>
      <c r="D228" s="5"/>
      <c r="E228" s="6">
        <f t="shared" ref="E228:G228" si="30">SUM(E197:E227)</f>
        <v>109.30999999999999</v>
      </c>
      <c r="F228" s="5">
        <f>SUM(F226:F227)</f>
        <v>5.05</v>
      </c>
      <c r="G228" s="5">
        <f t="shared" si="30"/>
        <v>19.518000000000001</v>
      </c>
      <c r="H228" s="5">
        <f t="shared" ref="H228:O228" si="31">SUM(H226:H227)</f>
        <v>5.6</v>
      </c>
      <c r="I228" s="5">
        <f t="shared" si="31"/>
        <v>24.6</v>
      </c>
      <c r="J228" s="143">
        <f t="shared" si="31"/>
        <v>173.5</v>
      </c>
      <c r="K228" s="143">
        <f t="shared" si="31"/>
        <v>0.06</v>
      </c>
      <c r="L228" s="143">
        <f t="shared" si="31"/>
        <v>0.21000000000000002</v>
      </c>
      <c r="M228" s="143">
        <f t="shared" si="31"/>
        <v>1.05</v>
      </c>
      <c r="N228" s="143">
        <f t="shared" si="31"/>
        <v>185.8</v>
      </c>
      <c r="O228" s="160">
        <f t="shared" si="31"/>
        <v>0.56999999999999995</v>
      </c>
      <c r="P228" s="31"/>
    </row>
    <row r="229" spans="1:16" ht="15" thickBot="1" x14ac:dyDescent="0.35">
      <c r="A229" s="34"/>
      <c r="B229" s="34"/>
      <c r="C229" s="20" t="s">
        <v>12</v>
      </c>
      <c r="D229" s="5"/>
      <c r="E229" s="17">
        <f>E212+E224+E228+E215</f>
        <v>136.01</v>
      </c>
      <c r="F229" s="16">
        <f>F228+F224+F215</f>
        <v>49.949999999999996</v>
      </c>
      <c r="G229" s="5">
        <f>G228+G224+G212</f>
        <v>26.118000000000002</v>
      </c>
      <c r="H229" s="16">
        <f t="shared" ref="H229:O229" si="32">H228+H224+H215</f>
        <v>42.379999999999995</v>
      </c>
      <c r="I229" s="16">
        <f t="shared" si="32"/>
        <v>184.56</v>
      </c>
      <c r="J229" s="69">
        <f t="shared" si="32"/>
        <v>1317.5700000000002</v>
      </c>
      <c r="K229" s="69">
        <f t="shared" si="32"/>
        <v>0.625</v>
      </c>
      <c r="L229" s="69">
        <f t="shared" si="32"/>
        <v>0.46900000000000003</v>
      </c>
      <c r="M229" s="69">
        <f t="shared" si="32"/>
        <v>44.05</v>
      </c>
      <c r="N229" s="69">
        <f t="shared" si="32"/>
        <v>507.32000000000005</v>
      </c>
      <c r="O229" s="159">
        <f t="shared" si="32"/>
        <v>11.41</v>
      </c>
      <c r="P229" s="31"/>
    </row>
    <row r="230" spans="1:16" ht="24.6" thickBot="1" x14ac:dyDescent="0.35">
      <c r="A230" s="40"/>
      <c r="B230" s="34"/>
      <c r="C230" s="18" t="s">
        <v>13</v>
      </c>
      <c r="D230" s="12"/>
      <c r="E230" s="12"/>
      <c r="F230" s="119">
        <f>F229*4/I229</f>
        <v>1.0825747724317294</v>
      </c>
      <c r="G230" s="119"/>
      <c r="H230" s="119">
        <f>H229*4/I229</f>
        <v>0.91850888599913294</v>
      </c>
      <c r="I230" s="119">
        <v>4</v>
      </c>
      <c r="J230" s="11"/>
      <c r="K230" s="43"/>
      <c r="L230" s="43"/>
      <c r="M230" s="43"/>
      <c r="N230" s="43"/>
      <c r="O230" s="43"/>
      <c r="P230" s="31"/>
    </row>
    <row r="231" spans="1:16" x14ac:dyDescent="0.3">
      <c r="A231" s="45"/>
      <c r="B231" s="41"/>
      <c r="C231" s="53"/>
      <c r="D231" s="78"/>
      <c r="E231" s="78"/>
      <c r="F231" s="114"/>
      <c r="G231" s="114"/>
      <c r="H231" s="114"/>
      <c r="I231" s="114"/>
      <c r="J231" s="78"/>
      <c r="K231" s="117"/>
      <c r="L231" s="117"/>
      <c r="M231" s="117"/>
      <c r="N231" s="117"/>
      <c r="O231" s="117"/>
      <c r="P231" s="31"/>
    </row>
    <row r="232" spans="1:16" x14ac:dyDescent="0.3">
      <c r="A232" s="210" t="s">
        <v>29</v>
      </c>
      <c r="B232" s="211"/>
      <c r="C232" s="211"/>
      <c r="D232" s="211"/>
      <c r="E232" s="211"/>
      <c r="F232" s="211"/>
      <c r="G232" s="211"/>
      <c r="H232" s="211"/>
      <c r="I232" s="211"/>
      <c r="J232" s="211"/>
      <c r="K232" s="211"/>
      <c r="L232" s="211"/>
      <c r="M232" s="211"/>
      <c r="N232" s="211"/>
      <c r="O232" s="211"/>
      <c r="P232" s="31"/>
    </row>
    <row r="233" spans="1:16" ht="15" thickBot="1" x14ac:dyDescent="0.35">
      <c r="A233" s="214" t="s">
        <v>6</v>
      </c>
      <c r="B233" s="215"/>
      <c r="C233" s="215"/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31"/>
    </row>
    <row r="234" spans="1:16" ht="24.6" thickBot="1" x14ac:dyDescent="0.35">
      <c r="A234" s="34" t="s">
        <v>36</v>
      </c>
      <c r="B234" s="35">
        <v>189</v>
      </c>
      <c r="C234" s="20" t="s">
        <v>61</v>
      </c>
      <c r="D234" s="5" t="s">
        <v>83</v>
      </c>
      <c r="E234" s="5">
        <v>5.95</v>
      </c>
      <c r="F234" s="5">
        <v>5.2</v>
      </c>
      <c r="G234" s="5">
        <v>0</v>
      </c>
      <c r="H234" s="5">
        <v>8.4</v>
      </c>
      <c r="I234" s="5">
        <v>28.8</v>
      </c>
      <c r="J234" s="11">
        <v>212</v>
      </c>
      <c r="K234" s="37">
        <v>0.05</v>
      </c>
      <c r="L234" s="37">
        <v>0.03</v>
      </c>
      <c r="M234" s="37">
        <v>1.33</v>
      </c>
      <c r="N234" s="37">
        <v>142.66999999999999</v>
      </c>
      <c r="O234" s="37">
        <v>1.33</v>
      </c>
      <c r="P234" s="31"/>
    </row>
    <row r="235" spans="1:16" ht="15" thickBot="1" x14ac:dyDescent="0.35">
      <c r="A235" s="34" t="s">
        <v>36</v>
      </c>
      <c r="B235" s="34">
        <v>14</v>
      </c>
      <c r="C235" s="20" t="s">
        <v>42</v>
      </c>
      <c r="D235" s="5">
        <v>15</v>
      </c>
      <c r="E235" s="5">
        <v>3.69</v>
      </c>
      <c r="F235" s="5">
        <v>4.0199999999999996</v>
      </c>
      <c r="G235" s="5">
        <v>4.0199999999999996</v>
      </c>
      <c r="H235" s="5">
        <v>4.3499999999999996</v>
      </c>
      <c r="I235" s="5">
        <v>0</v>
      </c>
      <c r="J235" s="11">
        <v>55.5</v>
      </c>
      <c r="K235" s="37">
        <v>0.01</v>
      </c>
      <c r="L235" s="37">
        <v>0.01</v>
      </c>
      <c r="M235" s="37">
        <v>0</v>
      </c>
      <c r="N235" s="37">
        <v>132</v>
      </c>
      <c r="O235" s="37">
        <v>0.15</v>
      </c>
      <c r="P235" s="31"/>
    </row>
    <row r="236" spans="1:16" ht="15" thickBot="1" x14ac:dyDescent="0.35">
      <c r="A236" s="94" t="s">
        <v>218</v>
      </c>
      <c r="B236" s="34">
        <v>6</v>
      </c>
      <c r="C236" s="20" t="s">
        <v>86</v>
      </c>
      <c r="D236" s="5">
        <v>5</v>
      </c>
      <c r="E236" s="5">
        <v>1.1399999999999999</v>
      </c>
      <c r="F236" s="5">
        <v>0.4</v>
      </c>
      <c r="G236" s="5"/>
      <c r="H236" s="5">
        <v>3.62</v>
      </c>
      <c r="I236" s="5">
        <v>0.65</v>
      </c>
      <c r="J236" s="11">
        <v>43</v>
      </c>
      <c r="K236" s="37">
        <v>0</v>
      </c>
      <c r="L236" s="37">
        <v>0</v>
      </c>
      <c r="M236" s="37">
        <v>0</v>
      </c>
      <c r="N236" s="37">
        <v>1.2</v>
      </c>
      <c r="O236" s="37">
        <v>0.01</v>
      </c>
      <c r="P236" s="31"/>
    </row>
    <row r="237" spans="1:16" ht="15" thickBot="1" x14ac:dyDescent="0.35">
      <c r="A237" s="94" t="s">
        <v>36</v>
      </c>
      <c r="B237" s="94">
        <v>393</v>
      </c>
      <c r="C237" s="20" t="s">
        <v>205</v>
      </c>
      <c r="D237" s="5" t="s">
        <v>83</v>
      </c>
      <c r="E237" s="5">
        <v>2.68</v>
      </c>
      <c r="F237" s="5">
        <v>0.14000000000000001</v>
      </c>
      <c r="G237" s="5">
        <v>0</v>
      </c>
      <c r="H237" s="5">
        <v>0.02</v>
      </c>
      <c r="I237" s="5">
        <v>11.3</v>
      </c>
      <c r="J237" s="11">
        <v>45.5</v>
      </c>
      <c r="K237" s="37">
        <v>0</v>
      </c>
      <c r="L237" s="37">
        <v>0</v>
      </c>
      <c r="M237" s="37">
        <v>3.4</v>
      </c>
      <c r="N237" s="37">
        <v>14</v>
      </c>
      <c r="O237" s="37">
        <v>0.36</v>
      </c>
      <c r="P237" s="31"/>
    </row>
    <row r="238" spans="1:16" ht="15" thickBot="1" x14ac:dyDescent="0.35">
      <c r="A238" s="67" t="s">
        <v>37</v>
      </c>
      <c r="B238" s="67" t="s">
        <v>37</v>
      </c>
      <c r="C238" s="20" t="s">
        <v>197</v>
      </c>
      <c r="D238" s="5">
        <v>30</v>
      </c>
      <c r="E238" s="5">
        <v>1.65</v>
      </c>
      <c r="F238" s="5">
        <v>2.13</v>
      </c>
      <c r="G238" s="5">
        <v>0</v>
      </c>
      <c r="H238" s="5">
        <v>0.33</v>
      </c>
      <c r="I238" s="5">
        <v>13.92</v>
      </c>
      <c r="J238" s="11">
        <v>68.7</v>
      </c>
      <c r="K238" s="37">
        <v>0.03</v>
      </c>
      <c r="L238" s="37">
        <v>0.02</v>
      </c>
      <c r="M238" s="37">
        <v>0</v>
      </c>
      <c r="N238" s="37">
        <v>6</v>
      </c>
      <c r="O238" s="37">
        <v>0.51</v>
      </c>
      <c r="P238" s="31"/>
    </row>
    <row r="239" spans="1:16" ht="25.5" customHeight="1" thickBot="1" x14ac:dyDescent="0.35">
      <c r="A239" s="34"/>
      <c r="B239" s="34"/>
      <c r="C239" s="20"/>
      <c r="D239" s="5"/>
      <c r="E239" s="6">
        <f t="shared" ref="E239:J239" si="33">SUM(E234:E238)</f>
        <v>15.110000000000001</v>
      </c>
      <c r="F239" s="5">
        <f t="shared" si="33"/>
        <v>11.89</v>
      </c>
      <c r="G239" s="5">
        <f t="shared" si="33"/>
        <v>4.0199999999999996</v>
      </c>
      <c r="H239" s="5">
        <f t="shared" si="33"/>
        <v>16.72</v>
      </c>
      <c r="I239" s="5">
        <f t="shared" si="33"/>
        <v>54.67</v>
      </c>
      <c r="J239" s="57">
        <f t="shared" si="33"/>
        <v>424.7</v>
      </c>
      <c r="K239" s="57">
        <f>SUM(K234:K238)</f>
        <v>0.09</v>
      </c>
      <c r="L239" s="57">
        <f>SUM(L234:L238)</f>
        <v>0.06</v>
      </c>
      <c r="M239" s="57">
        <f>SUM(M234:M238)</f>
        <v>4.7300000000000004</v>
      </c>
      <c r="N239" s="57">
        <f>SUM(N234:N238)</f>
        <v>295.86999999999995</v>
      </c>
      <c r="O239" s="23">
        <f>SUM(O234:O238)</f>
        <v>2.3600000000000003</v>
      </c>
      <c r="P239" s="31"/>
    </row>
    <row r="240" spans="1:16" ht="15" thickBot="1" x14ac:dyDescent="0.35">
      <c r="A240" s="34" t="s">
        <v>37</v>
      </c>
      <c r="B240" s="40" t="s">
        <v>37</v>
      </c>
      <c r="C240" s="20" t="s">
        <v>209</v>
      </c>
      <c r="D240" s="5">
        <v>85</v>
      </c>
      <c r="E240" s="5">
        <v>4.8600000000000003</v>
      </c>
      <c r="F240" s="5">
        <v>0.36</v>
      </c>
      <c r="G240" s="5">
        <v>0</v>
      </c>
      <c r="H240" s="5">
        <v>0.36</v>
      </c>
      <c r="I240" s="5">
        <v>8.82</v>
      </c>
      <c r="J240" s="15">
        <v>47</v>
      </c>
      <c r="K240" s="37">
        <v>0.04</v>
      </c>
      <c r="L240" s="37">
        <v>0.04</v>
      </c>
      <c r="M240" s="37">
        <v>6</v>
      </c>
      <c r="N240" s="37">
        <v>14.4</v>
      </c>
      <c r="O240" s="37">
        <v>2.76</v>
      </c>
      <c r="P240" s="31"/>
    </row>
    <row r="241" spans="1:16" ht="15" thickBot="1" x14ac:dyDescent="0.35">
      <c r="A241" s="34"/>
      <c r="B241" s="34"/>
      <c r="C241" s="18"/>
      <c r="D241" s="15"/>
      <c r="E241" s="17">
        <f t="shared" ref="E241:O241" si="34">SUM(E240:E240)</f>
        <v>4.8600000000000003</v>
      </c>
      <c r="F241" s="17">
        <f t="shared" si="34"/>
        <v>0.36</v>
      </c>
      <c r="G241" s="17">
        <f t="shared" si="34"/>
        <v>0</v>
      </c>
      <c r="H241" s="17">
        <f t="shared" si="34"/>
        <v>0.36</v>
      </c>
      <c r="I241" s="17">
        <f t="shared" si="34"/>
        <v>8.82</v>
      </c>
      <c r="J241" s="17">
        <f t="shared" si="34"/>
        <v>47</v>
      </c>
      <c r="K241" s="17">
        <f t="shared" si="34"/>
        <v>0.04</v>
      </c>
      <c r="L241" s="17">
        <f t="shared" si="34"/>
        <v>0.04</v>
      </c>
      <c r="M241" s="17">
        <f t="shared" si="34"/>
        <v>6</v>
      </c>
      <c r="N241" s="17">
        <f t="shared" si="34"/>
        <v>14.4</v>
      </c>
      <c r="O241" s="17">
        <f t="shared" si="34"/>
        <v>2.76</v>
      </c>
      <c r="P241" s="31"/>
    </row>
    <row r="242" spans="1:16" ht="15" thickBot="1" x14ac:dyDescent="0.35">
      <c r="A242" s="175" t="s">
        <v>8</v>
      </c>
      <c r="B242" s="176"/>
      <c r="C242" s="176"/>
      <c r="D242" s="176"/>
      <c r="E242" s="176"/>
      <c r="F242" s="176"/>
      <c r="G242" s="176"/>
      <c r="H242" s="176"/>
      <c r="I242" s="176"/>
      <c r="J242" s="176"/>
      <c r="K242" s="176"/>
      <c r="L242" s="176"/>
      <c r="M242" s="176"/>
      <c r="N242" s="176"/>
      <c r="O242" s="177"/>
      <c r="P242" s="31"/>
    </row>
    <row r="243" spans="1:16" ht="15" thickBot="1" x14ac:dyDescent="0.35">
      <c r="A243" s="34"/>
      <c r="B243" s="35"/>
      <c r="C243" s="20"/>
      <c r="D243" s="5"/>
      <c r="E243" s="5"/>
      <c r="F243" s="5"/>
      <c r="G243" s="5"/>
      <c r="H243" s="5"/>
      <c r="I243" s="5"/>
      <c r="J243" s="11"/>
      <c r="K243" s="37"/>
      <c r="L243" s="37"/>
      <c r="M243" s="37"/>
      <c r="N243" s="37"/>
      <c r="O243" s="37"/>
      <c r="P243" s="31"/>
    </row>
    <row r="244" spans="1:16" ht="15" thickBot="1" x14ac:dyDescent="0.35">
      <c r="A244" s="34" t="s">
        <v>36</v>
      </c>
      <c r="B244" s="40">
        <v>83</v>
      </c>
      <c r="C244" s="20" t="s">
        <v>245</v>
      </c>
      <c r="D244" s="5" t="s">
        <v>81</v>
      </c>
      <c r="E244" s="5">
        <v>4.29</v>
      </c>
      <c r="F244" s="5">
        <v>3.2</v>
      </c>
      <c r="G244" s="5">
        <v>0.1</v>
      </c>
      <c r="H244" s="5">
        <v>5.6</v>
      </c>
      <c r="I244" s="5">
        <v>15.6</v>
      </c>
      <c r="J244" s="15">
        <v>86</v>
      </c>
      <c r="K244" s="29">
        <v>0.04</v>
      </c>
      <c r="L244" s="29">
        <v>0.02</v>
      </c>
      <c r="M244" s="29">
        <v>20</v>
      </c>
      <c r="N244" s="29">
        <v>51</v>
      </c>
      <c r="O244" s="29">
        <v>0.7</v>
      </c>
      <c r="P244" s="31"/>
    </row>
    <row r="245" spans="1:16" ht="15" thickBot="1" x14ac:dyDescent="0.35">
      <c r="A245" s="63"/>
      <c r="B245" s="35"/>
      <c r="C245" s="20"/>
      <c r="D245" s="5"/>
      <c r="E245" s="5"/>
      <c r="F245" s="5"/>
      <c r="G245" s="5"/>
      <c r="H245" s="5"/>
      <c r="I245" s="5"/>
      <c r="J245" s="146"/>
      <c r="K245" s="136"/>
      <c r="L245" s="136"/>
      <c r="M245" s="37"/>
      <c r="N245" s="37"/>
      <c r="O245" s="37"/>
      <c r="P245" s="31"/>
    </row>
    <row r="246" spans="1:16" ht="15" thickBot="1" x14ac:dyDescent="0.35">
      <c r="A246" s="34" t="s">
        <v>36</v>
      </c>
      <c r="B246" s="40">
        <v>258</v>
      </c>
      <c r="C246" s="20" t="s">
        <v>98</v>
      </c>
      <c r="D246" s="5">
        <v>250</v>
      </c>
      <c r="E246" s="5">
        <v>28.13</v>
      </c>
      <c r="F246" s="5">
        <v>20.5</v>
      </c>
      <c r="G246" s="5">
        <v>26.88</v>
      </c>
      <c r="H246" s="5">
        <v>20.100000000000001</v>
      </c>
      <c r="I246" s="15">
        <v>20.3</v>
      </c>
      <c r="J246" s="37">
        <v>392.8</v>
      </c>
      <c r="K246" s="37">
        <v>0.1</v>
      </c>
      <c r="L246" s="37">
        <v>8.33</v>
      </c>
      <c r="M246" s="37">
        <v>10.5</v>
      </c>
      <c r="N246" s="37">
        <v>23.9</v>
      </c>
      <c r="O246" s="60">
        <v>3.8</v>
      </c>
      <c r="P246" s="31"/>
    </row>
    <row r="247" spans="1:16" ht="15" thickBot="1" x14ac:dyDescent="0.35">
      <c r="A247" s="34" t="s">
        <v>36</v>
      </c>
      <c r="B247" s="40">
        <v>70</v>
      </c>
      <c r="C247" s="20" t="s">
        <v>250</v>
      </c>
      <c r="D247" s="5">
        <v>60</v>
      </c>
      <c r="E247" s="5"/>
      <c r="F247" s="5">
        <v>0.8</v>
      </c>
      <c r="G247" s="5"/>
      <c r="H247" s="5">
        <v>0.2</v>
      </c>
      <c r="I247" s="5">
        <v>2.6</v>
      </c>
      <c r="J247" s="239">
        <v>14</v>
      </c>
      <c r="K247" s="37"/>
      <c r="L247" s="37"/>
      <c r="M247" s="37"/>
      <c r="N247" s="37"/>
      <c r="O247" s="60"/>
      <c r="P247" s="31"/>
    </row>
    <row r="248" spans="1:16" ht="27" thickBot="1" x14ac:dyDescent="0.35">
      <c r="A248" s="85" t="s">
        <v>36</v>
      </c>
      <c r="B248" s="85">
        <v>376</v>
      </c>
      <c r="C248" s="83" t="s">
        <v>222</v>
      </c>
      <c r="D248" s="84">
        <v>200</v>
      </c>
      <c r="E248" s="84">
        <v>2.11</v>
      </c>
      <c r="F248" s="84">
        <v>1.04</v>
      </c>
      <c r="G248" s="84">
        <v>0</v>
      </c>
      <c r="H248" s="84">
        <v>0</v>
      </c>
      <c r="I248" s="84">
        <v>26.96</v>
      </c>
      <c r="J248" s="144">
        <v>107.47</v>
      </c>
      <c r="K248" s="85">
        <v>0.02</v>
      </c>
      <c r="L248" s="85">
        <v>0.01</v>
      </c>
      <c r="M248" s="85">
        <v>0</v>
      </c>
      <c r="N248" s="85">
        <v>21</v>
      </c>
      <c r="O248" s="85">
        <v>0.7</v>
      </c>
      <c r="P248" s="31"/>
    </row>
    <row r="249" spans="1:16" ht="15" thickBot="1" x14ac:dyDescent="0.35">
      <c r="A249" s="67" t="s">
        <v>37</v>
      </c>
      <c r="B249" s="67" t="s">
        <v>37</v>
      </c>
      <c r="C249" s="20" t="s">
        <v>197</v>
      </c>
      <c r="D249" s="5">
        <v>30</v>
      </c>
      <c r="E249" s="5">
        <v>1.65</v>
      </c>
      <c r="F249" s="5">
        <v>2.13</v>
      </c>
      <c r="G249" s="5">
        <v>0</v>
      </c>
      <c r="H249" s="5">
        <v>0.33</v>
      </c>
      <c r="I249" s="5">
        <v>13.92</v>
      </c>
      <c r="J249" s="11">
        <v>68.7</v>
      </c>
      <c r="K249" s="37">
        <v>0.03</v>
      </c>
      <c r="L249" s="37">
        <v>0.02</v>
      </c>
      <c r="M249" s="37">
        <v>0</v>
      </c>
      <c r="N249" s="37">
        <v>6</v>
      </c>
      <c r="O249" s="37">
        <v>0.51</v>
      </c>
      <c r="P249" s="31"/>
    </row>
    <row r="250" spans="1:16" ht="15" thickBot="1" x14ac:dyDescent="0.35">
      <c r="A250" s="34" t="s">
        <v>37</v>
      </c>
      <c r="B250" s="34" t="s">
        <v>37</v>
      </c>
      <c r="C250" s="20" t="s">
        <v>198</v>
      </c>
      <c r="D250" s="84">
        <v>35</v>
      </c>
      <c r="E250" s="84">
        <v>1.23</v>
      </c>
      <c r="F250" s="5">
        <v>1.56</v>
      </c>
      <c r="G250" s="5">
        <v>0</v>
      </c>
      <c r="H250" s="5">
        <v>0.36</v>
      </c>
      <c r="I250" s="5">
        <v>13.29</v>
      </c>
      <c r="J250" s="11">
        <v>64.2</v>
      </c>
      <c r="K250" s="37">
        <v>4.4999999999999998E-2</v>
      </c>
      <c r="L250" s="37">
        <v>3.9E-2</v>
      </c>
      <c r="M250" s="37">
        <v>0</v>
      </c>
      <c r="N250" s="37">
        <v>8.6999999999999993</v>
      </c>
      <c r="O250" s="37">
        <v>0.6</v>
      </c>
      <c r="P250" s="31"/>
    </row>
    <row r="251" spans="1:16" ht="15" thickBot="1" x14ac:dyDescent="0.35">
      <c r="A251" s="34"/>
      <c r="B251" s="34"/>
      <c r="C251" s="58"/>
      <c r="D251" s="5"/>
      <c r="E251" s="6">
        <f t="shared" ref="E251:O251" si="35">SUM(E243:E250)</f>
        <v>37.409999999999997</v>
      </c>
      <c r="F251" s="5">
        <f t="shared" si="35"/>
        <v>29.229999999999997</v>
      </c>
      <c r="G251" s="5">
        <f t="shared" si="35"/>
        <v>26.98</v>
      </c>
      <c r="H251" s="5">
        <f>SUM(H243:H250)</f>
        <v>26.59</v>
      </c>
      <c r="I251" s="5">
        <f t="shared" si="35"/>
        <v>92.670000000000016</v>
      </c>
      <c r="J251" s="57">
        <f t="shared" si="35"/>
        <v>733.17000000000007</v>
      </c>
      <c r="K251" s="57">
        <f t="shared" si="35"/>
        <v>0.23499999999999999</v>
      </c>
      <c r="L251" s="57">
        <f t="shared" si="35"/>
        <v>8.4189999999999987</v>
      </c>
      <c r="M251" s="57">
        <f t="shared" si="35"/>
        <v>30.5</v>
      </c>
      <c r="N251" s="57">
        <f t="shared" si="35"/>
        <v>110.60000000000001</v>
      </c>
      <c r="O251" s="23">
        <f t="shared" si="35"/>
        <v>6.31</v>
      </c>
      <c r="P251" s="31"/>
    </row>
    <row r="252" spans="1:16" ht="15" thickBot="1" x14ac:dyDescent="0.35">
      <c r="A252" s="175" t="s">
        <v>9</v>
      </c>
      <c r="B252" s="176"/>
      <c r="C252" s="176"/>
      <c r="D252" s="176"/>
      <c r="E252" s="176"/>
      <c r="F252" s="176"/>
      <c r="G252" s="176"/>
      <c r="H252" s="176"/>
      <c r="I252" s="176"/>
      <c r="J252" s="176"/>
      <c r="K252" s="176"/>
      <c r="L252" s="176"/>
      <c r="M252" s="176"/>
      <c r="N252" s="176"/>
      <c r="O252" s="177"/>
      <c r="P252" s="31"/>
    </row>
    <row r="253" spans="1:16" ht="24.6" thickBot="1" x14ac:dyDescent="0.35">
      <c r="A253" s="34" t="s">
        <v>36</v>
      </c>
      <c r="B253" s="34">
        <v>219</v>
      </c>
      <c r="C253" s="20" t="s">
        <v>71</v>
      </c>
      <c r="D253" s="5" t="s">
        <v>85</v>
      </c>
      <c r="E253" s="5">
        <v>15.13</v>
      </c>
      <c r="F253" s="5">
        <v>1.4</v>
      </c>
      <c r="G253" s="5">
        <v>0</v>
      </c>
      <c r="H253" s="5">
        <v>20.9</v>
      </c>
      <c r="I253" s="5">
        <v>19.399999999999999</v>
      </c>
      <c r="J253" s="11">
        <v>336.2</v>
      </c>
      <c r="K253" s="37">
        <v>0</v>
      </c>
      <c r="L253" s="37">
        <v>0</v>
      </c>
      <c r="M253" s="37">
        <v>0.2</v>
      </c>
      <c r="N253" s="37">
        <v>133</v>
      </c>
      <c r="O253" s="37">
        <v>0.5</v>
      </c>
      <c r="P253" s="31"/>
    </row>
    <row r="254" spans="1:16" ht="15" thickBot="1" x14ac:dyDescent="0.35">
      <c r="A254" s="34" t="s">
        <v>36</v>
      </c>
      <c r="B254" s="34">
        <v>434</v>
      </c>
      <c r="C254" s="20" t="s">
        <v>227</v>
      </c>
      <c r="D254" s="5">
        <v>200</v>
      </c>
      <c r="E254" s="5">
        <v>2.41</v>
      </c>
      <c r="F254" s="5">
        <v>6.1</v>
      </c>
      <c r="G254" s="5">
        <v>0</v>
      </c>
      <c r="H254" s="5">
        <v>5.3</v>
      </c>
      <c r="I254" s="5">
        <v>10.1</v>
      </c>
      <c r="J254" s="11">
        <v>113</v>
      </c>
      <c r="K254" s="37">
        <v>0.08</v>
      </c>
      <c r="L254" s="37">
        <v>0</v>
      </c>
      <c r="M254" s="37">
        <v>3</v>
      </c>
      <c r="N254" s="37">
        <v>252</v>
      </c>
      <c r="O254" s="37">
        <v>2</v>
      </c>
      <c r="P254" s="31"/>
    </row>
    <row r="255" spans="1:16" ht="15" thickBot="1" x14ac:dyDescent="0.35">
      <c r="A255" s="34"/>
      <c r="B255" s="34"/>
      <c r="C255" s="20"/>
      <c r="D255" s="5"/>
      <c r="E255" s="6">
        <f t="shared" ref="E255:O255" si="36">SUM(E253:E254)</f>
        <v>17.54</v>
      </c>
      <c r="F255" s="5">
        <f t="shared" si="36"/>
        <v>7.5</v>
      </c>
      <c r="G255" s="5">
        <f t="shared" si="36"/>
        <v>0</v>
      </c>
      <c r="H255" s="5">
        <f t="shared" si="36"/>
        <v>26.2</v>
      </c>
      <c r="I255" s="5">
        <f t="shared" si="36"/>
        <v>29.5</v>
      </c>
      <c r="J255" s="57">
        <f t="shared" si="36"/>
        <v>449.2</v>
      </c>
      <c r="K255" s="57">
        <f t="shared" si="36"/>
        <v>0.08</v>
      </c>
      <c r="L255" s="57">
        <f t="shared" si="36"/>
        <v>0</v>
      </c>
      <c r="M255" s="57">
        <f t="shared" si="36"/>
        <v>3.2</v>
      </c>
      <c r="N255" s="57">
        <f t="shared" si="36"/>
        <v>385</v>
      </c>
      <c r="O255" s="23">
        <f t="shared" si="36"/>
        <v>2.5</v>
      </c>
      <c r="P255" s="31"/>
    </row>
    <row r="256" spans="1:16" ht="15" thickBot="1" x14ac:dyDescent="0.35">
      <c r="A256" s="34"/>
      <c r="B256" s="35"/>
      <c r="C256" s="20"/>
      <c r="D256" s="5"/>
      <c r="E256" s="5"/>
      <c r="F256" s="5"/>
      <c r="G256" s="5"/>
      <c r="H256" s="5"/>
      <c r="I256" s="5"/>
      <c r="J256" s="13"/>
      <c r="K256" s="43"/>
      <c r="L256" s="43"/>
      <c r="M256" s="43"/>
      <c r="N256" s="43"/>
      <c r="O256" s="43"/>
      <c r="P256" s="31"/>
    </row>
    <row r="257" spans="1:16" ht="15" thickBot="1" x14ac:dyDescent="0.35">
      <c r="A257" s="34"/>
      <c r="B257" s="34"/>
      <c r="C257" s="20" t="s">
        <v>12</v>
      </c>
      <c r="D257" s="5"/>
      <c r="E257" s="17">
        <f>E255+E251+E239+E241</f>
        <v>74.92</v>
      </c>
      <c r="F257" s="5">
        <f t="shared" ref="F257:O257" si="37">F255+F251+F239</f>
        <v>48.62</v>
      </c>
      <c r="G257" s="5">
        <f t="shared" si="37"/>
        <v>31</v>
      </c>
      <c r="H257" s="16">
        <f>H255+H251+H239+H241</f>
        <v>69.86999999999999</v>
      </c>
      <c r="I257" s="16">
        <f>I255+I251+I239+I241</f>
        <v>185.66000000000003</v>
      </c>
      <c r="J257" s="57">
        <f t="shared" si="37"/>
        <v>1607.0700000000002</v>
      </c>
      <c r="K257" s="57">
        <f t="shared" si="37"/>
        <v>0.40500000000000003</v>
      </c>
      <c r="L257" s="57">
        <f t="shared" si="37"/>
        <v>8.4789999999999992</v>
      </c>
      <c r="M257" s="57">
        <f t="shared" si="37"/>
        <v>38.430000000000007</v>
      </c>
      <c r="N257" s="57">
        <f t="shared" si="37"/>
        <v>791.47</v>
      </c>
      <c r="O257" s="23">
        <f t="shared" si="37"/>
        <v>11.169999999999998</v>
      </c>
      <c r="P257" s="31"/>
    </row>
    <row r="258" spans="1:16" ht="24.6" thickBot="1" x14ac:dyDescent="0.35">
      <c r="A258" s="34"/>
      <c r="B258" s="34"/>
      <c r="C258" s="20" t="s">
        <v>13</v>
      </c>
      <c r="D258" s="5"/>
      <c r="E258" s="5"/>
      <c r="F258" s="48">
        <f>F257*4/I257</f>
        <v>1.0475061941182806</v>
      </c>
      <c r="G258" s="48"/>
      <c r="H258" s="48">
        <f>H257*4/I257</f>
        <v>1.5053323279112352</v>
      </c>
      <c r="I258" s="48">
        <v>4</v>
      </c>
      <c r="J258" s="11"/>
      <c r="K258" s="43"/>
      <c r="L258" s="43"/>
      <c r="M258" s="43"/>
      <c r="N258" s="43"/>
      <c r="O258" s="43"/>
      <c r="P258" s="31"/>
    </row>
    <row r="259" spans="1:16" x14ac:dyDescent="0.3">
      <c r="A259" s="112"/>
      <c r="B259" s="113"/>
      <c r="C259" s="53"/>
      <c r="D259" s="78"/>
      <c r="E259" s="78"/>
      <c r="F259" s="114"/>
      <c r="G259" s="114"/>
      <c r="H259" s="114"/>
      <c r="I259" s="114"/>
      <c r="J259" s="77"/>
      <c r="K259" s="115"/>
      <c r="L259" s="115"/>
      <c r="M259" s="115"/>
      <c r="N259" s="115"/>
      <c r="O259" s="115"/>
      <c r="P259" s="31"/>
    </row>
    <row r="260" spans="1:16" x14ac:dyDescent="0.3">
      <c r="A260" s="41"/>
      <c r="B260" s="41"/>
      <c r="C260" s="53"/>
      <c r="D260" s="78"/>
      <c r="E260" s="78"/>
      <c r="F260" s="114"/>
      <c r="G260" s="114"/>
      <c r="H260" s="114"/>
      <c r="I260" s="114"/>
      <c r="J260" s="78"/>
      <c r="K260" s="117"/>
      <c r="L260" s="117"/>
      <c r="M260" s="117"/>
      <c r="N260" s="117"/>
      <c r="O260" s="117"/>
      <c r="P260" s="31"/>
    </row>
    <row r="261" spans="1:16" x14ac:dyDescent="0.3">
      <c r="A261" s="45"/>
      <c r="B261" s="41"/>
      <c r="C261" s="53"/>
      <c r="D261" s="81"/>
      <c r="E261" s="81"/>
      <c r="F261" s="114"/>
      <c r="G261" s="114"/>
      <c r="H261" s="114"/>
      <c r="I261" s="114"/>
      <c r="J261" s="81"/>
      <c r="K261" s="117"/>
      <c r="L261" s="117"/>
      <c r="M261" s="117"/>
      <c r="N261" s="117"/>
      <c r="O261" s="117"/>
      <c r="P261" s="31"/>
    </row>
    <row r="262" spans="1:16" ht="15" thickBot="1" x14ac:dyDescent="0.35">
      <c r="A262" s="199" t="s">
        <v>31</v>
      </c>
      <c r="B262" s="200"/>
      <c r="C262" s="200"/>
      <c r="D262" s="200"/>
      <c r="E262" s="200"/>
      <c r="F262" s="200"/>
      <c r="G262" s="200"/>
      <c r="H262" s="200"/>
      <c r="I262" s="200"/>
      <c r="J262" s="200"/>
      <c r="K262" s="200"/>
      <c r="L262" s="200"/>
      <c r="M262" s="200"/>
      <c r="N262" s="200"/>
      <c r="O262" s="216"/>
      <c r="P262" s="31"/>
    </row>
    <row r="263" spans="1:16" ht="15" thickBot="1" x14ac:dyDescent="0.35">
      <c r="A263" s="175" t="s">
        <v>6</v>
      </c>
      <c r="B263" s="176"/>
      <c r="C263" s="176"/>
      <c r="D263" s="176"/>
      <c r="E263" s="176"/>
      <c r="F263" s="176"/>
      <c r="G263" s="176"/>
      <c r="H263" s="176"/>
      <c r="I263" s="176"/>
      <c r="J263" s="176"/>
      <c r="K263" s="176"/>
      <c r="L263" s="176"/>
      <c r="M263" s="176"/>
      <c r="N263" s="176"/>
      <c r="O263" s="177"/>
      <c r="P263" s="31"/>
    </row>
    <row r="264" spans="1:16" ht="15" thickBot="1" x14ac:dyDescent="0.35">
      <c r="A264" s="34" t="s">
        <v>141</v>
      </c>
      <c r="B264" s="41">
        <v>286</v>
      </c>
      <c r="C264" s="20" t="s">
        <v>238</v>
      </c>
      <c r="D264" s="5">
        <v>110</v>
      </c>
      <c r="E264" s="5">
        <v>15.51</v>
      </c>
      <c r="F264" s="5">
        <v>13.5</v>
      </c>
      <c r="G264" s="5">
        <v>19.690000000000001</v>
      </c>
      <c r="H264" s="5">
        <v>24.5</v>
      </c>
      <c r="I264" s="15">
        <v>2.2999999999999998</v>
      </c>
      <c r="J264" s="37">
        <v>285.10000000000002</v>
      </c>
      <c r="K264" s="37">
        <v>0.1</v>
      </c>
      <c r="L264" s="37">
        <v>0</v>
      </c>
      <c r="M264" s="37">
        <v>0.2</v>
      </c>
      <c r="N264" s="37">
        <v>85.6</v>
      </c>
      <c r="O264" s="37">
        <v>2.2999999999999998</v>
      </c>
      <c r="P264" s="31"/>
    </row>
    <row r="265" spans="1:16" ht="17.25" customHeight="1" thickBot="1" x14ac:dyDescent="0.35">
      <c r="A265" s="34" t="s">
        <v>36</v>
      </c>
      <c r="B265" s="34">
        <v>430</v>
      </c>
      <c r="C265" s="20" t="s">
        <v>211</v>
      </c>
      <c r="D265" s="5">
        <v>95</v>
      </c>
      <c r="E265" s="5">
        <v>0.63</v>
      </c>
      <c r="F265" s="5">
        <v>0.3</v>
      </c>
      <c r="G265" s="5">
        <v>0</v>
      </c>
      <c r="H265" s="5">
        <v>2</v>
      </c>
      <c r="I265" s="5">
        <v>2.4</v>
      </c>
      <c r="J265" s="11">
        <v>15.12</v>
      </c>
      <c r="K265" s="37">
        <v>0.1</v>
      </c>
      <c r="L265" s="37">
        <v>0</v>
      </c>
      <c r="M265" s="37">
        <v>33.5</v>
      </c>
      <c r="N265" s="37">
        <v>64.44</v>
      </c>
      <c r="O265" s="37">
        <v>1.74</v>
      </c>
      <c r="P265" s="31"/>
    </row>
    <row r="266" spans="1:16" ht="15" thickBot="1" x14ac:dyDescent="0.35">
      <c r="A266" s="34" t="s">
        <v>37</v>
      </c>
      <c r="B266" s="34" t="s">
        <v>37</v>
      </c>
      <c r="C266" s="20" t="s">
        <v>140</v>
      </c>
      <c r="D266" s="5">
        <v>20</v>
      </c>
      <c r="E266" s="5">
        <v>4.54</v>
      </c>
      <c r="F266" s="5">
        <v>0.7</v>
      </c>
      <c r="G266" s="5">
        <v>0</v>
      </c>
      <c r="H266" s="5">
        <v>0.8</v>
      </c>
      <c r="I266" s="5">
        <v>18.600000000000001</v>
      </c>
      <c r="J266" s="11">
        <v>85</v>
      </c>
      <c r="K266" s="37">
        <v>0.02</v>
      </c>
      <c r="L266" s="37">
        <v>0.01</v>
      </c>
      <c r="M266" s="37">
        <v>0</v>
      </c>
      <c r="N266" s="37">
        <v>5.8</v>
      </c>
      <c r="O266" s="37">
        <v>0.42</v>
      </c>
      <c r="P266" s="31"/>
    </row>
    <row r="267" spans="1:16" ht="15" thickBot="1" x14ac:dyDescent="0.35">
      <c r="A267" s="94" t="s">
        <v>218</v>
      </c>
      <c r="B267" s="94">
        <v>393</v>
      </c>
      <c r="C267" s="20" t="s">
        <v>205</v>
      </c>
      <c r="D267" s="5">
        <v>180</v>
      </c>
      <c r="E267" s="5">
        <v>2.68</v>
      </c>
      <c r="F267" s="5">
        <v>0.12</v>
      </c>
      <c r="G267" s="5">
        <v>0</v>
      </c>
      <c r="H267" s="5">
        <v>0.02</v>
      </c>
      <c r="I267" s="5">
        <v>10.199999999999999</v>
      </c>
      <c r="J267" s="11">
        <v>41</v>
      </c>
      <c r="K267" s="37">
        <v>0</v>
      </c>
      <c r="L267" s="37">
        <v>0</v>
      </c>
      <c r="M267" s="37">
        <v>2.83</v>
      </c>
      <c r="N267" s="151">
        <v>12.8</v>
      </c>
      <c r="O267" s="37">
        <v>0.32</v>
      </c>
      <c r="P267" s="31"/>
    </row>
    <row r="268" spans="1:16" ht="15" thickBot="1" x14ac:dyDescent="0.35">
      <c r="A268" s="67" t="s">
        <v>37</v>
      </c>
      <c r="B268" s="67" t="s">
        <v>37</v>
      </c>
      <c r="C268" s="20" t="s">
        <v>197</v>
      </c>
      <c r="D268" s="5">
        <v>30</v>
      </c>
      <c r="E268" s="5">
        <v>1.65</v>
      </c>
      <c r="F268" s="5">
        <v>2.13</v>
      </c>
      <c r="G268" s="5">
        <v>0</v>
      </c>
      <c r="H268" s="5">
        <v>0.33</v>
      </c>
      <c r="I268" s="5">
        <v>13.92</v>
      </c>
      <c r="J268" s="11">
        <v>68.7</v>
      </c>
      <c r="K268" s="37">
        <v>0.03</v>
      </c>
      <c r="L268" s="37">
        <v>0.02</v>
      </c>
      <c r="M268" s="37">
        <v>0</v>
      </c>
      <c r="N268" s="37">
        <v>6</v>
      </c>
      <c r="O268" s="37">
        <v>0.51</v>
      </c>
      <c r="P268" s="31"/>
    </row>
    <row r="269" spans="1:16" ht="15" thickBot="1" x14ac:dyDescent="0.35">
      <c r="A269" s="34"/>
      <c r="B269" s="34"/>
      <c r="C269" s="20"/>
      <c r="D269" s="5"/>
      <c r="E269" s="132">
        <f>SUM(E264:E268)</f>
        <v>25.009999999999998</v>
      </c>
      <c r="F269" s="5">
        <v>16.37</v>
      </c>
      <c r="G269" s="5">
        <f t="shared" ref="G269:O269" si="38">SUM(G264:G268)</f>
        <v>19.690000000000001</v>
      </c>
      <c r="H269" s="5">
        <f t="shared" si="38"/>
        <v>27.65</v>
      </c>
      <c r="I269" s="5">
        <f t="shared" si="38"/>
        <v>47.42</v>
      </c>
      <c r="J269" s="130">
        <f t="shared" si="38"/>
        <v>494.92</v>
      </c>
      <c r="K269" s="130">
        <f t="shared" si="38"/>
        <v>0.25</v>
      </c>
      <c r="L269" s="130">
        <f t="shared" si="38"/>
        <v>0.03</v>
      </c>
      <c r="M269" s="130">
        <f t="shared" si="38"/>
        <v>36.53</v>
      </c>
      <c r="N269" s="130">
        <f t="shared" si="38"/>
        <v>174.64000000000001</v>
      </c>
      <c r="O269" s="23">
        <f t="shared" si="38"/>
        <v>5.29</v>
      </c>
      <c r="P269" s="33"/>
    </row>
    <row r="270" spans="1:16" ht="15" thickBot="1" x14ac:dyDescent="0.35">
      <c r="A270" s="90" t="s">
        <v>37</v>
      </c>
      <c r="B270" s="90" t="s">
        <v>37</v>
      </c>
      <c r="C270" s="20" t="s">
        <v>154</v>
      </c>
      <c r="D270" s="5">
        <v>85</v>
      </c>
      <c r="E270" s="5">
        <v>4.03</v>
      </c>
      <c r="F270" s="5">
        <v>0.36</v>
      </c>
      <c r="G270" s="5">
        <v>0</v>
      </c>
      <c r="H270" s="5">
        <v>0.36</v>
      </c>
      <c r="I270" s="5">
        <v>8.82</v>
      </c>
      <c r="J270" s="11">
        <v>47</v>
      </c>
      <c r="K270" s="37">
        <v>0.04</v>
      </c>
      <c r="L270" s="37">
        <v>0.04</v>
      </c>
      <c r="M270" s="37">
        <v>6</v>
      </c>
      <c r="N270" s="37">
        <v>14.4</v>
      </c>
      <c r="O270" s="37">
        <v>2.76</v>
      </c>
      <c r="P270" s="31"/>
    </row>
    <row r="271" spans="1:16" ht="15" thickBot="1" x14ac:dyDescent="0.35">
      <c r="A271" s="34"/>
      <c r="B271" s="34"/>
      <c r="C271" s="18"/>
      <c r="D271" s="15"/>
      <c r="E271" s="17">
        <f t="shared" ref="E271:O271" si="39">SUM(E270:E270)</f>
        <v>4.03</v>
      </c>
      <c r="F271" s="17">
        <f t="shared" si="39"/>
        <v>0.36</v>
      </c>
      <c r="G271" s="17">
        <f t="shared" si="39"/>
        <v>0</v>
      </c>
      <c r="H271" s="17">
        <f t="shared" si="39"/>
        <v>0.36</v>
      </c>
      <c r="I271" s="17">
        <f t="shared" si="39"/>
        <v>8.82</v>
      </c>
      <c r="J271" s="17">
        <f t="shared" si="39"/>
        <v>47</v>
      </c>
      <c r="K271" s="17">
        <f t="shared" si="39"/>
        <v>0.04</v>
      </c>
      <c r="L271" s="17">
        <f t="shared" si="39"/>
        <v>0.04</v>
      </c>
      <c r="M271" s="17">
        <f t="shared" si="39"/>
        <v>6</v>
      </c>
      <c r="N271" s="17">
        <f t="shared" si="39"/>
        <v>14.4</v>
      </c>
      <c r="O271" s="17">
        <f t="shared" si="39"/>
        <v>2.76</v>
      </c>
      <c r="P271" s="31"/>
    </row>
    <row r="272" spans="1:16" ht="15" thickBot="1" x14ac:dyDescent="0.35">
      <c r="A272" s="175" t="s">
        <v>8</v>
      </c>
      <c r="B272" s="176"/>
      <c r="C272" s="176"/>
      <c r="D272" s="176"/>
      <c r="E272" s="176"/>
      <c r="F272" s="176"/>
      <c r="G272" s="176"/>
      <c r="H272" s="176"/>
      <c r="I272" s="176"/>
      <c r="J272" s="176"/>
      <c r="K272" s="176"/>
      <c r="L272" s="176"/>
      <c r="M272" s="176"/>
      <c r="N272" s="176"/>
      <c r="O272" s="177"/>
      <c r="P272" s="33"/>
    </row>
    <row r="273" spans="1:16" ht="24.6" thickBot="1" x14ac:dyDescent="0.35">
      <c r="A273" s="34" t="s">
        <v>218</v>
      </c>
      <c r="B273" s="34">
        <v>81</v>
      </c>
      <c r="C273" s="20" t="s">
        <v>223</v>
      </c>
      <c r="D273" s="5">
        <v>250</v>
      </c>
      <c r="E273" s="5">
        <v>3.98</v>
      </c>
      <c r="F273" s="5">
        <v>5.49</v>
      </c>
      <c r="G273" s="5">
        <v>0.6</v>
      </c>
      <c r="H273" s="5">
        <v>5.27</v>
      </c>
      <c r="I273" s="5">
        <v>16.32</v>
      </c>
      <c r="J273" s="11">
        <v>135</v>
      </c>
      <c r="K273" s="37">
        <v>0.22</v>
      </c>
      <c r="L273" s="37">
        <v>7.0000000000000007E-2</v>
      </c>
      <c r="M273" s="37">
        <v>5.81</v>
      </c>
      <c r="N273" s="37">
        <v>38.07</v>
      </c>
      <c r="O273" s="37">
        <v>2.02</v>
      </c>
      <c r="P273" s="31"/>
    </row>
    <row r="274" spans="1:16" ht="15" thickBot="1" x14ac:dyDescent="0.35">
      <c r="A274" s="34"/>
      <c r="B274" s="40"/>
      <c r="C274" s="164"/>
      <c r="D274" s="161"/>
      <c r="E274" s="161"/>
      <c r="F274" s="161"/>
      <c r="G274" s="161"/>
      <c r="H274" s="161"/>
      <c r="I274" s="161"/>
      <c r="J274" s="161"/>
      <c r="K274" s="161"/>
      <c r="L274" s="161"/>
      <c r="M274" s="161"/>
      <c r="N274" s="161"/>
      <c r="O274" s="161"/>
      <c r="P274" s="31"/>
    </row>
    <row r="275" spans="1:16" ht="15" thickBot="1" x14ac:dyDescent="0.35">
      <c r="A275" s="34" t="s">
        <v>220</v>
      </c>
      <c r="B275" s="40">
        <v>37</v>
      </c>
      <c r="C275" s="20" t="s">
        <v>224</v>
      </c>
      <c r="D275" s="5">
        <v>200</v>
      </c>
      <c r="E275" s="5">
        <v>24.07</v>
      </c>
      <c r="F275" s="5">
        <v>17.53</v>
      </c>
      <c r="G275" s="5">
        <v>0</v>
      </c>
      <c r="H275" s="5">
        <v>13.5</v>
      </c>
      <c r="I275" s="5">
        <v>29.46</v>
      </c>
      <c r="J275" s="15">
        <v>342</v>
      </c>
      <c r="K275" s="37">
        <v>0.19</v>
      </c>
      <c r="L275" s="37">
        <v>0.31</v>
      </c>
      <c r="M275" s="37">
        <v>7.32</v>
      </c>
      <c r="N275" s="37">
        <v>29</v>
      </c>
      <c r="O275" s="37">
        <v>3.89</v>
      </c>
      <c r="P275" s="31"/>
    </row>
    <row r="276" spans="1:16" ht="15" thickBot="1" x14ac:dyDescent="0.35">
      <c r="A276" s="34" t="s">
        <v>36</v>
      </c>
      <c r="B276" s="35">
        <v>411</v>
      </c>
      <c r="C276" s="20" t="s">
        <v>225</v>
      </c>
      <c r="D276" s="5">
        <v>200</v>
      </c>
      <c r="E276" s="5">
        <v>4.9000000000000004</v>
      </c>
      <c r="F276" s="5">
        <v>0.1</v>
      </c>
      <c r="G276" s="5">
        <v>0</v>
      </c>
      <c r="H276" s="5">
        <v>0.1</v>
      </c>
      <c r="I276" s="5">
        <v>27.9</v>
      </c>
      <c r="J276" s="11">
        <v>113</v>
      </c>
      <c r="K276" s="37">
        <v>0.01</v>
      </c>
      <c r="L276" s="37">
        <v>0</v>
      </c>
      <c r="M276" s="37">
        <v>2</v>
      </c>
      <c r="N276" s="37">
        <v>5</v>
      </c>
      <c r="O276" s="37">
        <v>0.4</v>
      </c>
      <c r="P276" s="31"/>
    </row>
    <row r="277" spans="1:16" ht="15" thickBot="1" x14ac:dyDescent="0.35">
      <c r="A277" s="34" t="s">
        <v>37</v>
      </c>
      <c r="B277" s="34" t="s">
        <v>37</v>
      </c>
      <c r="C277" s="20" t="s">
        <v>199</v>
      </c>
      <c r="D277" s="84">
        <v>35</v>
      </c>
      <c r="E277" s="84">
        <v>1.23</v>
      </c>
      <c r="F277" s="5">
        <v>1.56</v>
      </c>
      <c r="G277" s="5">
        <v>0</v>
      </c>
      <c r="H277" s="5">
        <v>0.36</v>
      </c>
      <c r="I277" s="5">
        <v>13.29</v>
      </c>
      <c r="J277" s="11">
        <v>64.2</v>
      </c>
      <c r="K277" s="37">
        <v>4.4999999999999998E-2</v>
      </c>
      <c r="L277" s="37">
        <v>3.9E-2</v>
      </c>
      <c r="M277" s="37">
        <v>0</v>
      </c>
      <c r="N277" s="37">
        <v>8.6999999999999993</v>
      </c>
      <c r="O277" s="37">
        <v>0.6</v>
      </c>
      <c r="P277" s="31"/>
    </row>
    <row r="278" spans="1:16" ht="15" thickBot="1" x14ac:dyDescent="0.35">
      <c r="A278" s="67" t="s">
        <v>37</v>
      </c>
      <c r="B278" s="67" t="s">
        <v>37</v>
      </c>
      <c r="C278" s="20" t="s">
        <v>197</v>
      </c>
      <c r="D278" s="5">
        <v>30</v>
      </c>
      <c r="E278" s="5">
        <v>1.65</v>
      </c>
      <c r="F278" s="5">
        <v>2.13</v>
      </c>
      <c r="G278" s="5">
        <v>0</v>
      </c>
      <c r="H278" s="5">
        <v>0.33</v>
      </c>
      <c r="I278" s="5">
        <v>13.92</v>
      </c>
      <c r="J278" s="11">
        <v>68.7</v>
      </c>
      <c r="K278" s="37">
        <v>0.03</v>
      </c>
      <c r="L278" s="37">
        <v>0.02</v>
      </c>
      <c r="M278" s="37">
        <v>0</v>
      </c>
      <c r="N278" s="37">
        <v>6</v>
      </c>
      <c r="O278" s="37">
        <v>0.51</v>
      </c>
      <c r="P278" s="31"/>
    </row>
    <row r="279" spans="1:16" ht="15" thickBot="1" x14ac:dyDescent="0.35">
      <c r="A279" s="34"/>
      <c r="B279" s="34"/>
      <c r="C279" s="58"/>
      <c r="D279" s="5"/>
      <c r="E279" s="6">
        <f>SUM(E273:E277)</f>
        <v>34.18</v>
      </c>
      <c r="F279" s="5">
        <f>SUM(F273:F278)</f>
        <v>26.810000000000002</v>
      </c>
      <c r="G279" s="5">
        <f>SUM(G273:G277)</f>
        <v>0.6</v>
      </c>
      <c r="H279" s="5">
        <f t="shared" ref="H279:O279" si="40">SUM(H273:H278)</f>
        <v>19.559999999999999</v>
      </c>
      <c r="I279" s="5">
        <f t="shared" si="40"/>
        <v>100.89</v>
      </c>
      <c r="J279" s="57">
        <f t="shared" si="40"/>
        <v>722.90000000000009</v>
      </c>
      <c r="K279" s="57">
        <f t="shared" si="40"/>
        <v>0.495</v>
      </c>
      <c r="L279" s="57">
        <f t="shared" si="40"/>
        <v>0.439</v>
      </c>
      <c r="M279" s="57">
        <f t="shared" si="40"/>
        <v>15.129999999999999</v>
      </c>
      <c r="N279" s="57">
        <f t="shared" si="40"/>
        <v>86.77</v>
      </c>
      <c r="O279" s="23">
        <f t="shared" si="40"/>
        <v>7.42</v>
      </c>
      <c r="P279" s="31"/>
    </row>
    <row r="280" spans="1:16" ht="15" thickBot="1" x14ac:dyDescent="0.35">
      <c r="A280" s="175" t="s">
        <v>9</v>
      </c>
      <c r="B280" s="176"/>
      <c r="C280" s="176"/>
      <c r="D280" s="176"/>
      <c r="E280" s="176"/>
      <c r="F280" s="176"/>
      <c r="G280" s="176"/>
      <c r="H280" s="176"/>
      <c r="I280" s="176"/>
      <c r="J280" s="176"/>
      <c r="K280" s="176"/>
      <c r="L280" s="176"/>
      <c r="M280" s="176"/>
      <c r="N280" s="176"/>
      <c r="O280" s="177"/>
      <c r="P280" s="31"/>
    </row>
    <row r="281" spans="1:16" ht="15" thickBot="1" x14ac:dyDescent="0.35">
      <c r="A281" s="34" t="s">
        <v>218</v>
      </c>
      <c r="B281" s="34">
        <v>7</v>
      </c>
      <c r="C281" s="20" t="s">
        <v>256</v>
      </c>
      <c r="D281" s="5">
        <v>30</v>
      </c>
      <c r="E281" s="5">
        <v>4.54</v>
      </c>
      <c r="F281" s="5">
        <v>4.8</v>
      </c>
      <c r="G281" s="5">
        <v>0</v>
      </c>
      <c r="H281" s="5">
        <v>2.8</v>
      </c>
      <c r="I281" s="5">
        <v>82.5</v>
      </c>
      <c r="J281" s="11">
        <v>350</v>
      </c>
      <c r="K281" s="37">
        <v>7.0000000000000007E-2</v>
      </c>
      <c r="L281" s="37">
        <v>0.03</v>
      </c>
      <c r="M281" s="37">
        <v>0</v>
      </c>
      <c r="N281" s="37">
        <v>9</v>
      </c>
      <c r="O281" s="37">
        <v>0.6</v>
      </c>
      <c r="P281" s="31"/>
    </row>
    <row r="282" spans="1:16" ht="15" thickBot="1" x14ac:dyDescent="0.35">
      <c r="A282" s="34" t="s">
        <v>36</v>
      </c>
      <c r="B282" s="40">
        <v>433</v>
      </c>
      <c r="C282" s="20" t="s">
        <v>57</v>
      </c>
      <c r="D282" s="5">
        <v>180</v>
      </c>
      <c r="E282" s="5">
        <v>4.4800000000000004</v>
      </c>
      <c r="F282" s="5">
        <v>2.61</v>
      </c>
      <c r="G282" s="5">
        <v>0</v>
      </c>
      <c r="H282" s="5">
        <v>2.25</v>
      </c>
      <c r="I282" s="5">
        <v>22.32</v>
      </c>
      <c r="J282" s="15">
        <v>120.6</v>
      </c>
      <c r="K282" s="29">
        <v>0.04</v>
      </c>
      <c r="L282" s="29">
        <v>0.02</v>
      </c>
      <c r="M282" s="29">
        <v>1</v>
      </c>
      <c r="N282" s="29">
        <v>121</v>
      </c>
      <c r="O282" s="29">
        <v>1</v>
      </c>
      <c r="P282" s="31"/>
    </row>
    <row r="283" spans="1:16" ht="15" thickBot="1" x14ac:dyDescent="0.35">
      <c r="A283" s="34"/>
      <c r="B283" s="34"/>
      <c r="C283" s="20"/>
      <c r="D283" s="5"/>
      <c r="E283" s="5"/>
      <c r="F283" s="5"/>
      <c r="G283" s="5"/>
      <c r="H283" s="5"/>
      <c r="I283" s="5"/>
      <c r="J283" s="11"/>
      <c r="K283" s="37"/>
      <c r="L283" s="37"/>
      <c r="M283" s="37"/>
      <c r="N283" s="37"/>
      <c r="O283" s="37"/>
      <c r="P283" s="31"/>
    </row>
    <row r="284" spans="1:16" ht="15" thickBot="1" x14ac:dyDescent="0.35">
      <c r="A284" s="45"/>
      <c r="B284" s="34"/>
      <c r="C284" s="20"/>
      <c r="D284" s="5"/>
      <c r="E284" s="6"/>
      <c r="F284" s="5"/>
      <c r="G284" s="5"/>
      <c r="H284" s="5"/>
      <c r="I284" s="5"/>
      <c r="J284" s="57"/>
      <c r="K284" s="57"/>
      <c r="L284" s="57"/>
      <c r="M284" s="57"/>
      <c r="N284" s="57"/>
      <c r="O284" s="23"/>
      <c r="P284" s="31"/>
    </row>
    <row r="285" spans="1:16" ht="15" thickBot="1" x14ac:dyDescent="0.35">
      <c r="A285" s="34"/>
      <c r="B285" s="34"/>
      <c r="C285" s="20"/>
      <c r="D285" s="5"/>
      <c r="E285" s="5"/>
      <c r="F285" s="5"/>
      <c r="G285" s="5"/>
      <c r="H285" s="5"/>
      <c r="I285" s="5"/>
      <c r="J285" s="13"/>
      <c r="K285" s="43"/>
      <c r="L285" s="43"/>
      <c r="M285" s="43"/>
      <c r="N285" s="43"/>
      <c r="O285" s="43"/>
      <c r="P285" s="31"/>
    </row>
    <row r="286" spans="1:16" ht="15" thickBot="1" x14ac:dyDescent="0.35">
      <c r="A286" s="34"/>
      <c r="B286" s="34"/>
      <c r="C286" s="20" t="s">
        <v>12</v>
      </c>
      <c r="D286" s="5"/>
      <c r="E286" s="17">
        <f>E284+E279+E269+E271</f>
        <v>63.22</v>
      </c>
      <c r="F286" s="16">
        <f>F284+F279+F269+F271</f>
        <v>43.540000000000006</v>
      </c>
      <c r="G286" s="5">
        <f>G284+G279+G269</f>
        <v>20.290000000000003</v>
      </c>
      <c r="H286" s="16">
        <f>H284+H279+H269+H271</f>
        <v>47.569999999999993</v>
      </c>
      <c r="I286" s="16">
        <f>I284+I279+I269+I271+I271</f>
        <v>165.95</v>
      </c>
      <c r="J286" s="57">
        <f t="shared" ref="J286:O286" si="41">J284+J279+J269</f>
        <v>1217.8200000000002</v>
      </c>
      <c r="K286" s="57">
        <f t="shared" si="41"/>
        <v>0.745</v>
      </c>
      <c r="L286" s="57">
        <f t="shared" si="41"/>
        <v>0.46899999999999997</v>
      </c>
      <c r="M286" s="57">
        <f t="shared" si="41"/>
        <v>51.66</v>
      </c>
      <c r="N286" s="57">
        <f t="shared" si="41"/>
        <v>261.41000000000003</v>
      </c>
      <c r="O286" s="23">
        <f t="shared" si="41"/>
        <v>12.71</v>
      </c>
      <c r="P286" s="31"/>
    </row>
    <row r="287" spans="1:16" ht="24.6" thickBot="1" x14ac:dyDescent="0.35">
      <c r="A287" s="40"/>
      <c r="B287" s="34"/>
      <c r="C287" s="18" t="s">
        <v>13</v>
      </c>
      <c r="D287" s="12"/>
      <c r="E287" s="12"/>
      <c r="F287" s="119">
        <f>F286*4/I286</f>
        <v>1.0494727327508289</v>
      </c>
      <c r="G287" s="119"/>
      <c r="H287" s="119">
        <f>H286*4/I286</f>
        <v>1.146610424826755</v>
      </c>
      <c r="I287" s="119">
        <v>4</v>
      </c>
      <c r="J287" s="11"/>
      <c r="K287" s="43"/>
      <c r="L287" s="43"/>
      <c r="M287" s="43"/>
      <c r="N287" s="43"/>
      <c r="O287" s="43"/>
      <c r="P287" s="31"/>
    </row>
    <row r="288" spans="1:16" x14ac:dyDescent="0.3">
      <c r="A288" s="45"/>
      <c r="B288" s="41"/>
      <c r="C288" s="53"/>
      <c r="D288" s="78"/>
      <c r="E288" s="78"/>
      <c r="F288" s="114"/>
      <c r="G288" s="114"/>
      <c r="H288" s="114"/>
      <c r="I288" s="114"/>
      <c r="J288" s="78"/>
      <c r="K288" s="117"/>
      <c r="L288" s="117"/>
      <c r="M288" s="117"/>
      <c r="N288" s="117"/>
      <c r="O288" s="117"/>
      <c r="P288" s="31"/>
    </row>
    <row r="289" spans="1:16" x14ac:dyDescent="0.3">
      <c r="A289" s="45"/>
      <c r="B289" s="41"/>
      <c r="C289" s="53"/>
      <c r="D289" s="78"/>
      <c r="E289" s="78"/>
      <c r="F289" s="114"/>
      <c r="G289" s="114"/>
      <c r="H289" s="114"/>
      <c r="I289" s="114"/>
      <c r="J289" s="78"/>
      <c r="K289" s="117"/>
      <c r="L289" s="117"/>
      <c r="M289" s="117"/>
      <c r="N289" s="117"/>
      <c r="O289" s="117"/>
      <c r="P289" s="31"/>
    </row>
    <row r="290" spans="1:16" x14ac:dyDescent="0.3">
      <c r="A290" s="45"/>
      <c r="B290" s="41"/>
      <c r="C290" s="53"/>
      <c r="D290" s="78"/>
      <c r="E290" s="78"/>
      <c r="F290" s="114"/>
      <c r="G290" s="114"/>
      <c r="H290" s="114"/>
      <c r="I290" s="114"/>
      <c r="J290" s="78"/>
      <c r="K290" s="117"/>
      <c r="L290" s="117"/>
      <c r="M290" s="117"/>
      <c r="N290" s="117"/>
      <c r="O290" s="117"/>
      <c r="P290" s="31"/>
    </row>
    <row r="291" spans="1:16" x14ac:dyDescent="0.3">
      <c r="A291" s="45"/>
      <c r="B291" s="41"/>
      <c r="C291" s="53"/>
      <c r="D291" s="78"/>
      <c r="E291" s="78"/>
      <c r="F291" s="114"/>
      <c r="G291" s="114"/>
      <c r="H291" s="114"/>
      <c r="I291" s="114"/>
      <c r="J291" s="78"/>
      <c r="K291" s="117"/>
      <c r="L291" s="117"/>
      <c r="M291" s="117"/>
      <c r="N291" s="117"/>
      <c r="O291" s="117"/>
      <c r="P291" s="31"/>
    </row>
    <row r="292" spans="1:16" ht="15" thickBot="1" x14ac:dyDescent="0.35">
      <c r="A292" s="45"/>
      <c r="B292" s="41"/>
      <c r="C292" s="53"/>
      <c r="D292" s="78"/>
      <c r="E292" s="78"/>
      <c r="F292" s="114"/>
      <c r="G292" s="114"/>
      <c r="H292" s="114"/>
      <c r="I292" s="114"/>
      <c r="J292" s="78"/>
      <c r="K292" s="117"/>
      <c r="L292" s="117"/>
      <c r="M292" s="117"/>
      <c r="N292" s="117"/>
      <c r="O292" s="117"/>
      <c r="P292" s="31"/>
    </row>
    <row r="293" spans="1:16" ht="15" thickBot="1" x14ac:dyDescent="0.35">
      <c r="A293" s="175" t="s">
        <v>32</v>
      </c>
      <c r="B293" s="176"/>
      <c r="C293" s="176"/>
      <c r="D293" s="176"/>
      <c r="E293" s="176"/>
      <c r="F293" s="176"/>
      <c r="G293" s="176"/>
      <c r="H293" s="176"/>
      <c r="I293" s="176"/>
      <c r="J293" s="176"/>
      <c r="K293" s="176"/>
      <c r="L293" s="176"/>
      <c r="M293" s="176"/>
      <c r="N293" s="176"/>
      <c r="O293" s="177"/>
      <c r="P293" s="31"/>
    </row>
    <row r="294" spans="1:16" ht="15" thickBot="1" x14ac:dyDescent="0.35">
      <c r="A294" s="175" t="s">
        <v>6</v>
      </c>
      <c r="B294" s="176"/>
      <c r="C294" s="176"/>
      <c r="D294" s="176"/>
      <c r="E294" s="176"/>
      <c r="F294" s="176"/>
      <c r="G294" s="176"/>
      <c r="H294" s="176"/>
      <c r="I294" s="176"/>
      <c r="J294" s="176"/>
      <c r="K294" s="176"/>
      <c r="L294" s="176"/>
      <c r="M294" s="176"/>
      <c r="N294" s="176"/>
      <c r="O294" s="177"/>
      <c r="P294" s="31"/>
    </row>
    <row r="295" spans="1:16" ht="36.6" thickBot="1" x14ac:dyDescent="0.35">
      <c r="A295" s="34" t="s">
        <v>36</v>
      </c>
      <c r="B295" s="34">
        <v>189</v>
      </c>
      <c r="C295" s="20" t="s">
        <v>58</v>
      </c>
      <c r="D295" s="5" t="s">
        <v>83</v>
      </c>
      <c r="E295" s="5">
        <v>6.24</v>
      </c>
      <c r="F295" s="5">
        <v>6.8</v>
      </c>
      <c r="G295" s="5">
        <v>0</v>
      </c>
      <c r="H295" s="5">
        <v>10</v>
      </c>
      <c r="I295" s="5">
        <v>25.2</v>
      </c>
      <c r="J295" s="11">
        <v>217.33</v>
      </c>
      <c r="K295" s="37">
        <v>0.13</v>
      </c>
      <c r="L295" s="37">
        <v>0.08</v>
      </c>
      <c r="M295" s="37">
        <v>1.33</v>
      </c>
      <c r="N295" s="37">
        <v>156</v>
      </c>
      <c r="O295" s="37">
        <v>2.67</v>
      </c>
      <c r="P295" s="31"/>
    </row>
    <row r="296" spans="1:16" ht="15" thickBot="1" x14ac:dyDescent="0.35">
      <c r="A296" s="94" t="s">
        <v>36</v>
      </c>
      <c r="B296" s="94">
        <v>393</v>
      </c>
      <c r="C296" s="20" t="s">
        <v>205</v>
      </c>
      <c r="D296" s="5" t="s">
        <v>83</v>
      </c>
      <c r="E296" s="5">
        <v>2.68</v>
      </c>
      <c r="F296" s="5">
        <v>0.14000000000000001</v>
      </c>
      <c r="G296" s="5">
        <v>0</v>
      </c>
      <c r="H296" s="5">
        <v>0.02</v>
      </c>
      <c r="I296" s="5">
        <v>11.3</v>
      </c>
      <c r="J296" s="11">
        <v>45.5</v>
      </c>
      <c r="K296" s="37">
        <v>0</v>
      </c>
      <c r="L296" s="37">
        <v>0</v>
      </c>
      <c r="M296" s="37">
        <v>3.4</v>
      </c>
      <c r="N296" s="37">
        <v>14</v>
      </c>
      <c r="O296" s="37">
        <v>0.36</v>
      </c>
      <c r="P296" s="31"/>
    </row>
    <row r="297" spans="1:16" ht="15" thickBot="1" x14ac:dyDescent="0.35">
      <c r="A297" s="94" t="s">
        <v>218</v>
      </c>
      <c r="B297" s="34">
        <v>60</v>
      </c>
      <c r="C297" s="20" t="s">
        <v>86</v>
      </c>
      <c r="D297" s="5">
        <v>5</v>
      </c>
      <c r="E297" s="5">
        <v>1.1399999999999999</v>
      </c>
      <c r="F297" s="5">
        <v>0.4</v>
      </c>
      <c r="G297" s="5"/>
      <c r="H297" s="5">
        <v>3.62</v>
      </c>
      <c r="I297" s="5">
        <v>0.65</v>
      </c>
      <c r="J297" s="11">
        <v>43</v>
      </c>
      <c r="K297" s="37">
        <v>0</v>
      </c>
      <c r="L297" s="37">
        <v>0</v>
      </c>
      <c r="M297" s="37">
        <v>0</v>
      </c>
      <c r="N297" s="37">
        <v>1.2</v>
      </c>
      <c r="O297" s="37">
        <v>0.01</v>
      </c>
      <c r="P297" s="31"/>
    </row>
    <row r="298" spans="1:16" ht="15" thickBot="1" x14ac:dyDescent="0.35">
      <c r="A298" s="67" t="s">
        <v>37</v>
      </c>
      <c r="B298" s="67" t="s">
        <v>37</v>
      </c>
      <c r="C298" s="20" t="s">
        <v>197</v>
      </c>
      <c r="D298" s="5">
        <v>30</v>
      </c>
      <c r="E298" s="5">
        <v>1.65</v>
      </c>
      <c r="F298" s="5">
        <v>2.13</v>
      </c>
      <c r="G298" s="5">
        <v>0</v>
      </c>
      <c r="H298" s="5">
        <v>0.33</v>
      </c>
      <c r="I298" s="5">
        <v>13.92</v>
      </c>
      <c r="J298" s="11">
        <v>68.7</v>
      </c>
      <c r="K298" s="37">
        <v>0.03</v>
      </c>
      <c r="L298" s="37">
        <v>0.02</v>
      </c>
      <c r="M298" s="37">
        <v>0</v>
      </c>
      <c r="N298" s="37">
        <v>6</v>
      </c>
      <c r="O298" s="37">
        <v>0.51</v>
      </c>
      <c r="P298" s="31"/>
    </row>
    <row r="299" spans="1:16" ht="15" thickBot="1" x14ac:dyDescent="0.35">
      <c r="A299" s="34"/>
      <c r="B299" s="34"/>
      <c r="C299" s="20"/>
      <c r="D299" s="5"/>
      <c r="E299" s="6">
        <f t="shared" ref="E299:O299" si="42">SUM(E295:E298)</f>
        <v>11.71</v>
      </c>
      <c r="F299" s="5">
        <f t="shared" si="42"/>
        <v>9.4699999999999989</v>
      </c>
      <c r="G299" s="5">
        <f t="shared" si="42"/>
        <v>0</v>
      </c>
      <c r="H299" s="5">
        <f t="shared" si="42"/>
        <v>13.97</v>
      </c>
      <c r="I299" s="5">
        <f t="shared" si="42"/>
        <v>51.07</v>
      </c>
      <c r="J299" s="57">
        <f t="shared" si="42"/>
        <v>374.53000000000003</v>
      </c>
      <c r="K299" s="57">
        <f t="shared" si="42"/>
        <v>0.16</v>
      </c>
      <c r="L299" s="57">
        <f t="shared" si="42"/>
        <v>0.1</v>
      </c>
      <c r="M299" s="57">
        <f t="shared" si="42"/>
        <v>4.7300000000000004</v>
      </c>
      <c r="N299" s="57">
        <f t="shared" si="42"/>
        <v>177.2</v>
      </c>
      <c r="O299" s="23">
        <f t="shared" si="42"/>
        <v>3.55</v>
      </c>
      <c r="P299" s="31"/>
    </row>
    <row r="300" spans="1:16" ht="15" thickBot="1" x14ac:dyDescent="0.35">
      <c r="A300" s="90" t="s">
        <v>37</v>
      </c>
      <c r="B300" s="90" t="s">
        <v>37</v>
      </c>
      <c r="C300" s="20" t="s">
        <v>154</v>
      </c>
      <c r="D300" s="5">
        <v>85</v>
      </c>
      <c r="E300" s="5">
        <v>4.03</v>
      </c>
      <c r="F300" s="5">
        <v>0.36</v>
      </c>
      <c r="G300" s="5">
        <v>0</v>
      </c>
      <c r="H300" s="5">
        <v>0.36</v>
      </c>
      <c r="I300" s="5">
        <v>8.82</v>
      </c>
      <c r="J300" s="11">
        <v>47</v>
      </c>
      <c r="K300" s="37">
        <v>0.04</v>
      </c>
      <c r="L300" s="37">
        <v>0.04</v>
      </c>
      <c r="M300" s="37">
        <v>6</v>
      </c>
      <c r="N300" s="37">
        <v>14.4</v>
      </c>
      <c r="O300" s="37">
        <v>2.76</v>
      </c>
      <c r="P300" s="33"/>
    </row>
    <row r="301" spans="1:16" ht="15" thickBot="1" x14ac:dyDescent="0.35">
      <c r="A301" s="34"/>
      <c r="B301" s="34"/>
      <c r="C301" s="18"/>
      <c r="D301" s="15"/>
      <c r="E301" s="17">
        <f t="shared" ref="E301:O301" si="43">SUM(E300:E300)</f>
        <v>4.03</v>
      </c>
      <c r="F301" s="17">
        <f t="shared" si="43"/>
        <v>0.36</v>
      </c>
      <c r="G301" s="17">
        <f t="shared" si="43"/>
        <v>0</v>
      </c>
      <c r="H301" s="17">
        <f t="shared" si="43"/>
        <v>0.36</v>
      </c>
      <c r="I301" s="17">
        <f t="shared" si="43"/>
        <v>8.82</v>
      </c>
      <c r="J301" s="17">
        <f t="shared" si="43"/>
        <v>47</v>
      </c>
      <c r="K301" s="17">
        <f t="shared" si="43"/>
        <v>0.04</v>
      </c>
      <c r="L301" s="17">
        <f t="shared" si="43"/>
        <v>0.04</v>
      </c>
      <c r="M301" s="17">
        <f t="shared" si="43"/>
        <v>6</v>
      </c>
      <c r="N301" s="17">
        <f t="shared" si="43"/>
        <v>14.4</v>
      </c>
      <c r="O301" s="17">
        <f t="shared" si="43"/>
        <v>2.76</v>
      </c>
      <c r="P301" s="31"/>
    </row>
    <row r="302" spans="1:16" ht="15" thickBot="1" x14ac:dyDescent="0.35">
      <c r="A302" s="175" t="s">
        <v>8</v>
      </c>
      <c r="B302" s="176"/>
      <c r="C302" s="176"/>
      <c r="D302" s="176"/>
      <c r="E302" s="176"/>
      <c r="F302" s="176"/>
      <c r="G302" s="176"/>
      <c r="H302" s="176"/>
      <c r="I302" s="176"/>
      <c r="J302" s="176"/>
      <c r="K302" s="176"/>
      <c r="L302" s="176"/>
      <c r="M302" s="176"/>
      <c r="N302" s="176"/>
      <c r="O302" s="177"/>
      <c r="P302" s="31"/>
    </row>
    <row r="303" spans="1:16" ht="15" thickBot="1" x14ac:dyDescent="0.35">
      <c r="A303" s="61"/>
      <c r="B303" s="61"/>
      <c r="C303" s="18"/>
      <c r="D303" s="12"/>
      <c r="E303" s="12"/>
      <c r="F303" s="12"/>
      <c r="G303" s="12"/>
      <c r="H303" s="12"/>
      <c r="I303" s="12"/>
      <c r="J303" s="11"/>
      <c r="K303" s="37"/>
      <c r="L303" s="37"/>
      <c r="M303" s="37"/>
      <c r="N303" s="37"/>
      <c r="O303" s="37"/>
      <c r="P303" s="31"/>
    </row>
    <row r="304" spans="1:16" ht="15" thickBot="1" x14ac:dyDescent="0.35">
      <c r="A304" s="61" t="s">
        <v>218</v>
      </c>
      <c r="B304" s="62">
        <v>83</v>
      </c>
      <c r="C304" s="20" t="s">
        <v>212</v>
      </c>
      <c r="D304" s="5" t="s">
        <v>82</v>
      </c>
      <c r="E304" s="5">
        <v>4.4800000000000004</v>
      </c>
      <c r="F304" s="5">
        <v>6.64</v>
      </c>
      <c r="G304" s="5">
        <v>0</v>
      </c>
      <c r="H304" s="5">
        <v>5.18</v>
      </c>
      <c r="I304" s="5">
        <v>15.44</v>
      </c>
      <c r="J304" s="11">
        <v>139</v>
      </c>
      <c r="K304" s="37">
        <v>0.13</v>
      </c>
      <c r="L304" s="37">
        <v>0.12</v>
      </c>
      <c r="M304" s="37">
        <v>11</v>
      </c>
      <c r="N304" s="37">
        <v>30</v>
      </c>
      <c r="O304" s="37">
        <v>0.8</v>
      </c>
      <c r="P304" s="33"/>
    </row>
    <row r="305" spans="1:16" ht="15" thickBot="1" x14ac:dyDescent="0.35">
      <c r="A305" s="34" t="s">
        <v>226</v>
      </c>
      <c r="B305" s="41">
        <v>6</v>
      </c>
      <c r="C305" s="20" t="s">
        <v>213</v>
      </c>
      <c r="D305" s="5">
        <v>70</v>
      </c>
      <c r="E305" s="5">
        <v>15.51</v>
      </c>
      <c r="F305" s="5">
        <v>10.84</v>
      </c>
      <c r="G305" s="5">
        <v>19.690000000000001</v>
      </c>
      <c r="H305" s="5">
        <v>8.02</v>
      </c>
      <c r="I305" s="15">
        <v>7.16</v>
      </c>
      <c r="J305" s="37">
        <v>139.16</v>
      </c>
      <c r="K305" s="37">
        <v>0.04</v>
      </c>
      <c r="L305" s="37">
        <v>0.06</v>
      </c>
      <c r="M305" s="37">
        <v>0.81</v>
      </c>
      <c r="N305" s="37">
        <v>27.03</v>
      </c>
      <c r="O305" s="37">
        <v>0.86</v>
      </c>
      <c r="P305" s="31"/>
    </row>
    <row r="306" spans="1:16" ht="15" thickBot="1" x14ac:dyDescent="0.35">
      <c r="A306" s="61" t="s">
        <v>36</v>
      </c>
      <c r="B306" s="61">
        <v>351</v>
      </c>
      <c r="C306" s="20" t="s">
        <v>214</v>
      </c>
      <c r="D306" s="5">
        <v>135</v>
      </c>
      <c r="E306" s="5"/>
      <c r="F306" s="5">
        <v>3.06</v>
      </c>
      <c r="G306" s="5"/>
      <c r="H306" s="5">
        <v>6.03</v>
      </c>
      <c r="I306" s="5">
        <v>11.79</v>
      </c>
      <c r="J306" s="11">
        <v>115.2</v>
      </c>
      <c r="K306" s="37">
        <v>0.52</v>
      </c>
      <c r="L306" s="37">
        <v>0.3</v>
      </c>
      <c r="M306" s="37">
        <v>9.9</v>
      </c>
      <c r="N306" s="37">
        <v>39.6</v>
      </c>
      <c r="O306" s="37">
        <v>0.99</v>
      </c>
      <c r="P306" s="31"/>
    </row>
    <row r="307" spans="1:16" ht="24.6" thickBot="1" x14ac:dyDescent="0.35">
      <c r="A307" s="67"/>
      <c r="B307" s="35">
        <v>10</v>
      </c>
      <c r="C307" s="20" t="s">
        <v>246</v>
      </c>
      <c r="D307" s="5">
        <v>60</v>
      </c>
      <c r="E307" s="5"/>
      <c r="F307" s="5">
        <v>1.19</v>
      </c>
      <c r="G307" s="5"/>
      <c r="H307" s="5">
        <v>2.0699999999999998</v>
      </c>
      <c r="I307" s="5">
        <v>1.27</v>
      </c>
      <c r="J307" s="172">
        <v>33</v>
      </c>
      <c r="K307" s="136">
        <v>0.04</v>
      </c>
      <c r="L307" s="136">
        <v>1.9E-2</v>
      </c>
      <c r="M307" s="37">
        <v>4.4000000000000004</v>
      </c>
      <c r="N307" s="37">
        <v>8.58</v>
      </c>
      <c r="O307" s="37">
        <v>0.27</v>
      </c>
      <c r="P307" s="31"/>
    </row>
    <row r="308" spans="1:16" ht="27" thickBot="1" x14ac:dyDescent="0.35">
      <c r="A308" s="85" t="s">
        <v>36</v>
      </c>
      <c r="B308" s="85">
        <v>376</v>
      </c>
      <c r="C308" s="83" t="s">
        <v>222</v>
      </c>
      <c r="D308" s="84">
        <v>200</v>
      </c>
      <c r="E308" s="84">
        <v>2.11</v>
      </c>
      <c r="F308" s="84">
        <v>1.04</v>
      </c>
      <c r="G308" s="84">
        <v>0</v>
      </c>
      <c r="H308" s="84">
        <v>0</v>
      </c>
      <c r="I308" s="84">
        <v>26.96</v>
      </c>
      <c r="J308" s="144">
        <v>107.47</v>
      </c>
      <c r="K308" s="85">
        <v>0.02</v>
      </c>
      <c r="L308" s="85">
        <v>0.01</v>
      </c>
      <c r="M308" s="85">
        <v>0</v>
      </c>
      <c r="N308" s="85">
        <v>21</v>
      </c>
      <c r="O308" s="85">
        <v>0.7</v>
      </c>
      <c r="P308" s="31"/>
    </row>
    <row r="309" spans="1:16" ht="13.5" customHeight="1" thickBot="1" x14ac:dyDescent="0.35">
      <c r="A309" s="67" t="s">
        <v>37</v>
      </c>
      <c r="B309" s="67" t="s">
        <v>37</v>
      </c>
      <c r="C309" s="20" t="s">
        <v>197</v>
      </c>
      <c r="D309" s="5">
        <v>30</v>
      </c>
      <c r="E309" s="5">
        <v>1.65</v>
      </c>
      <c r="F309" s="5">
        <v>2.13</v>
      </c>
      <c r="G309" s="5">
        <v>0</v>
      </c>
      <c r="H309" s="5">
        <v>0.33</v>
      </c>
      <c r="I309" s="5">
        <v>13.92</v>
      </c>
      <c r="J309" s="11">
        <v>68.7</v>
      </c>
      <c r="K309" s="37">
        <v>0.03</v>
      </c>
      <c r="L309" s="37">
        <v>0.02</v>
      </c>
      <c r="M309" s="37">
        <v>0</v>
      </c>
      <c r="N309" s="37">
        <v>6</v>
      </c>
      <c r="O309" s="37">
        <v>0.51</v>
      </c>
    </row>
    <row r="310" spans="1:16" ht="12" customHeight="1" thickBot="1" x14ac:dyDescent="0.35">
      <c r="A310" s="34" t="s">
        <v>37</v>
      </c>
      <c r="B310" s="34" t="s">
        <v>37</v>
      </c>
      <c r="C310" s="20" t="s">
        <v>199</v>
      </c>
      <c r="D310" s="84">
        <v>35</v>
      </c>
      <c r="E310" s="84">
        <v>1.23</v>
      </c>
      <c r="F310" s="5">
        <v>1.56</v>
      </c>
      <c r="G310" s="5">
        <v>0</v>
      </c>
      <c r="H310" s="5">
        <v>0.36</v>
      </c>
      <c r="I310" s="5">
        <v>13.29</v>
      </c>
      <c r="J310" s="11">
        <v>64.2</v>
      </c>
      <c r="K310" s="37">
        <v>4.4999999999999998E-2</v>
      </c>
      <c r="L310" s="37">
        <v>3.9E-2</v>
      </c>
      <c r="M310" s="37">
        <v>0</v>
      </c>
      <c r="N310" s="37">
        <v>8.6999999999999993</v>
      </c>
      <c r="O310" s="37">
        <v>0.6</v>
      </c>
    </row>
    <row r="311" spans="1:16" ht="11.25" customHeight="1" thickBot="1" x14ac:dyDescent="0.35">
      <c r="A311" s="34"/>
      <c r="B311" s="34"/>
      <c r="C311" s="20"/>
      <c r="D311" s="5"/>
      <c r="E311" s="6">
        <f>SUM(E303:E310)</f>
        <v>24.98</v>
      </c>
      <c r="F311" s="6">
        <f t="shared" ref="F311:O311" si="44">SUM(F303:F310)</f>
        <v>26.459999999999997</v>
      </c>
      <c r="G311" s="6">
        <f t="shared" si="44"/>
        <v>19.690000000000001</v>
      </c>
      <c r="H311" s="6">
        <f t="shared" si="44"/>
        <v>21.99</v>
      </c>
      <c r="I311" s="6">
        <f t="shared" si="44"/>
        <v>89.830000000000013</v>
      </c>
      <c r="J311" s="6">
        <f t="shared" si="44"/>
        <v>666.73</v>
      </c>
      <c r="K311" s="6">
        <f t="shared" si="44"/>
        <v>0.82500000000000018</v>
      </c>
      <c r="L311" s="6">
        <f t="shared" si="44"/>
        <v>0.56800000000000006</v>
      </c>
      <c r="M311" s="6">
        <f t="shared" si="44"/>
        <v>26.11</v>
      </c>
      <c r="N311" s="6">
        <f t="shared" si="44"/>
        <v>140.90999999999997</v>
      </c>
      <c r="O311" s="6">
        <f t="shared" si="44"/>
        <v>4.7299999999999995</v>
      </c>
    </row>
    <row r="312" spans="1:16" ht="15" customHeight="1" thickBot="1" x14ac:dyDescent="0.35">
      <c r="A312" s="175" t="s">
        <v>9</v>
      </c>
      <c r="B312" s="176"/>
      <c r="C312" s="176"/>
      <c r="D312" s="176"/>
      <c r="E312" s="176"/>
      <c r="F312" s="176"/>
      <c r="G312" s="176"/>
      <c r="H312" s="176"/>
      <c r="I312" s="176"/>
      <c r="J312" s="176"/>
      <c r="K312" s="176"/>
      <c r="L312" s="176"/>
      <c r="M312" s="176"/>
      <c r="N312" s="176"/>
      <c r="O312" s="217"/>
    </row>
    <row r="313" spans="1:16" ht="15" customHeight="1" thickBot="1" x14ac:dyDescent="0.35">
      <c r="A313" s="34" t="s">
        <v>36</v>
      </c>
      <c r="B313" s="34">
        <v>471</v>
      </c>
      <c r="C313" s="20" t="s">
        <v>221</v>
      </c>
      <c r="D313" s="5">
        <v>60</v>
      </c>
      <c r="E313" s="5">
        <v>2.5299999999999998</v>
      </c>
      <c r="F313" s="5">
        <v>5.04</v>
      </c>
      <c r="G313" s="5">
        <v>0</v>
      </c>
      <c r="H313" s="5">
        <v>4.2</v>
      </c>
      <c r="I313" s="5">
        <v>38.08</v>
      </c>
      <c r="J313" s="11">
        <v>212.8</v>
      </c>
      <c r="K313" s="37">
        <v>7.0000000000000007E-2</v>
      </c>
      <c r="L313" s="37">
        <v>0.04</v>
      </c>
      <c r="M313" s="37">
        <v>0</v>
      </c>
      <c r="N313" s="37">
        <v>9</v>
      </c>
      <c r="O313" s="123">
        <v>0.4</v>
      </c>
    </row>
    <row r="314" spans="1:16" ht="16.5" customHeight="1" thickBot="1" x14ac:dyDescent="0.35">
      <c r="A314" s="34" t="s">
        <v>36</v>
      </c>
      <c r="B314" s="34">
        <v>435</v>
      </c>
      <c r="C314" s="20" t="s">
        <v>151</v>
      </c>
      <c r="D314" s="5">
        <v>200</v>
      </c>
      <c r="E314" s="5">
        <v>8.3000000000000007</v>
      </c>
      <c r="F314" s="5">
        <v>6.4</v>
      </c>
      <c r="G314" s="5">
        <v>0</v>
      </c>
      <c r="H314" s="5">
        <v>0.18</v>
      </c>
      <c r="I314" s="5">
        <v>8.1999999999999993</v>
      </c>
      <c r="J314" s="11">
        <v>55.8</v>
      </c>
      <c r="K314" s="37">
        <v>0.08</v>
      </c>
      <c r="L314" s="37">
        <v>0.05</v>
      </c>
      <c r="M314" s="37">
        <v>2</v>
      </c>
      <c r="N314" s="37">
        <v>252</v>
      </c>
      <c r="O314" s="37">
        <v>0</v>
      </c>
    </row>
    <row r="315" spans="1:16" ht="15" thickBot="1" x14ac:dyDescent="0.35">
      <c r="A315" s="34"/>
      <c r="B315" s="34"/>
      <c r="C315" s="20"/>
      <c r="D315" s="5"/>
      <c r="E315" s="116">
        <f t="shared" ref="E315:J315" si="45">SUM(E313:E314)</f>
        <v>10.83</v>
      </c>
      <c r="F315" s="5">
        <f t="shared" si="45"/>
        <v>11.440000000000001</v>
      </c>
      <c r="G315" s="5">
        <f t="shared" si="45"/>
        <v>0</v>
      </c>
      <c r="H315" s="5">
        <f t="shared" si="45"/>
        <v>4.38</v>
      </c>
      <c r="I315" s="5">
        <f t="shared" si="45"/>
        <v>46.28</v>
      </c>
      <c r="J315" s="79">
        <f t="shared" si="45"/>
        <v>268.60000000000002</v>
      </c>
      <c r="K315" s="37"/>
      <c r="L315" s="37"/>
      <c r="M315" s="37"/>
      <c r="N315" s="37"/>
      <c r="O315" s="123"/>
    </row>
    <row r="316" spans="1:16" ht="15" thickBot="1" x14ac:dyDescent="0.35">
      <c r="A316" s="34"/>
      <c r="B316" s="34"/>
      <c r="C316" s="20" t="s">
        <v>12</v>
      </c>
      <c r="D316" s="5"/>
      <c r="E316" s="17">
        <f>E315+E311+E299+E301</f>
        <v>51.550000000000004</v>
      </c>
      <c r="F316" s="16">
        <f>F315+F311+F299+F301</f>
        <v>47.73</v>
      </c>
      <c r="G316" s="5">
        <f t="shared" ref="G316:O316" si="46">G315+G311+G299</f>
        <v>19.690000000000001</v>
      </c>
      <c r="H316" s="16">
        <f>H315+H311+H299+H301</f>
        <v>40.699999999999996</v>
      </c>
      <c r="I316" s="16">
        <f>I315+I311+I299+I301+I301</f>
        <v>204.82</v>
      </c>
      <c r="J316" s="79">
        <f t="shared" si="46"/>
        <v>1309.8600000000001</v>
      </c>
      <c r="K316" s="79">
        <f t="shared" si="46"/>
        <v>0.98500000000000021</v>
      </c>
      <c r="L316" s="79">
        <f t="shared" si="46"/>
        <v>0.66800000000000004</v>
      </c>
      <c r="M316" s="79">
        <f t="shared" si="46"/>
        <v>30.84</v>
      </c>
      <c r="N316" s="79">
        <f t="shared" si="46"/>
        <v>318.10999999999996</v>
      </c>
      <c r="O316" s="124">
        <f t="shared" si="46"/>
        <v>8.2799999999999994</v>
      </c>
    </row>
    <row r="317" spans="1:16" ht="24.6" thickBot="1" x14ac:dyDescent="0.35">
      <c r="A317" s="34"/>
      <c r="B317" s="34"/>
      <c r="C317" s="20" t="s">
        <v>13</v>
      </c>
      <c r="D317" s="5"/>
      <c r="E317" s="5"/>
      <c r="F317" s="48">
        <f>F316*4/I316</f>
        <v>0.93213553363929302</v>
      </c>
      <c r="G317" s="48"/>
      <c r="H317" s="48">
        <f>H316*4/I316</f>
        <v>0.79484425349086996</v>
      </c>
      <c r="I317" s="48">
        <v>4</v>
      </c>
      <c r="J317" s="11"/>
      <c r="K317" s="43"/>
      <c r="L317" s="43"/>
      <c r="M317" s="43"/>
      <c r="N317" s="43"/>
      <c r="O317" s="125"/>
    </row>
    <row r="318" spans="1:16" ht="15" thickBot="1" x14ac:dyDescent="0.35">
      <c r="A318" s="34"/>
      <c r="B318" s="34"/>
      <c r="C318" s="20" t="s">
        <v>186</v>
      </c>
      <c r="D318" s="5"/>
      <c r="E318" s="5"/>
      <c r="F318" s="48">
        <f>F59+F86+F114+F143+F172+F201+F229+F257+F286+F316</f>
        <v>504.61</v>
      </c>
      <c r="G318" s="48" t="e">
        <f>G59+G86+G114+G143+G172+G201+G229+G257+G286+G316</f>
        <v>#REF!</v>
      </c>
      <c r="H318" s="48">
        <f>H59+H86+H114+H143+H172+H201+H229+H257+H286+H316</f>
        <v>523.07000000000005</v>
      </c>
      <c r="I318" s="48">
        <f>I59+I86+I114+I143+I172+I201+I229+I257+I286+I316</f>
        <v>2007.1499999999999</v>
      </c>
      <c r="J318" s="48"/>
      <c r="K318" s="43"/>
      <c r="L318" s="43"/>
      <c r="M318" s="43"/>
      <c r="N318" s="43"/>
      <c r="O318" s="43"/>
    </row>
    <row r="319" spans="1:16" ht="12" customHeight="1" thickBot="1" x14ac:dyDescent="0.35">
      <c r="A319" s="34"/>
      <c r="B319" s="34"/>
      <c r="C319" s="20" t="s">
        <v>187</v>
      </c>
      <c r="D319" s="5"/>
      <c r="E319" s="5"/>
      <c r="F319" s="48">
        <f>(F318)/10</f>
        <v>50.460999999999999</v>
      </c>
      <c r="G319" s="48" t="e">
        <f>(#REF!+G90+G118+G149+G175+G207+G232+G262+G293+G318)/10</f>
        <v>#REF!</v>
      </c>
      <c r="H319" s="48">
        <f>(H318)/10</f>
        <v>52.307000000000002</v>
      </c>
      <c r="I319" s="48">
        <f>(I318)/10</f>
        <v>200.71499999999997</v>
      </c>
      <c r="J319" s="48"/>
      <c r="K319" s="43"/>
      <c r="L319" s="43"/>
      <c r="M319" s="43"/>
      <c r="N319" s="43"/>
      <c r="O319" s="43"/>
    </row>
    <row r="320" spans="1:16" ht="14.25" customHeight="1" x14ac:dyDescent="0.3">
      <c r="A320" s="65"/>
      <c r="B320" s="65"/>
      <c r="C320" s="65"/>
      <c r="D320" s="65"/>
      <c r="E320" s="66"/>
      <c r="F320" s="65"/>
      <c r="G320" s="65"/>
      <c r="H320" s="65"/>
      <c r="I320" s="65"/>
      <c r="J320" s="65"/>
      <c r="K320" s="65"/>
      <c r="L320" s="65"/>
      <c r="M320" s="65"/>
      <c r="N320" s="65"/>
      <c r="O320" s="65"/>
    </row>
    <row r="321" spans="1:18" ht="12.75" customHeight="1" x14ac:dyDescent="0.3">
      <c r="A321" s="71" t="s">
        <v>189</v>
      </c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</row>
    <row r="322" spans="1:18" ht="15" customHeight="1" x14ac:dyDescent="0.3"/>
    <row r="323" spans="1:18" ht="18" customHeight="1" x14ac:dyDescent="0.3">
      <c r="A323" s="2"/>
    </row>
    <row r="324" spans="1:18" ht="12.75" customHeight="1" x14ac:dyDescent="0.3"/>
    <row r="325" spans="1:18" ht="15" customHeight="1" x14ac:dyDescent="0.3">
      <c r="R325" s="122"/>
    </row>
    <row r="326" spans="1:18" ht="15.75" customHeight="1" x14ac:dyDescent="0.3"/>
    <row r="327" spans="1:18" ht="18" customHeight="1" x14ac:dyDescent="0.3"/>
    <row r="328" spans="1:18" ht="16.5" customHeight="1" x14ac:dyDescent="0.3"/>
    <row r="329" spans="1:18" ht="12" customHeight="1" x14ac:dyDescent="0.3"/>
    <row r="330" spans="1:18" ht="23.25" customHeight="1" x14ac:dyDescent="0.3"/>
  </sheetData>
  <mergeCells count="56">
    <mergeCell ref="A312:O312"/>
    <mergeCell ref="A272:O272"/>
    <mergeCell ref="A280:O280"/>
    <mergeCell ref="A293:O293"/>
    <mergeCell ref="A294:O294"/>
    <mergeCell ref="A302:O302"/>
    <mergeCell ref="A233:O233"/>
    <mergeCell ref="A242:O242"/>
    <mergeCell ref="A252:O252"/>
    <mergeCell ref="A262:O262"/>
    <mergeCell ref="A263:O263"/>
    <mergeCell ref="A150:O150"/>
    <mergeCell ref="A157:O157"/>
    <mergeCell ref="A118:O118"/>
    <mergeCell ref="A119:O119"/>
    <mergeCell ref="A225:O225"/>
    <mergeCell ref="A127:O127"/>
    <mergeCell ref="A138:O138"/>
    <mergeCell ref="A149:O149"/>
    <mergeCell ref="A166:O166"/>
    <mergeCell ref="A175:O175"/>
    <mergeCell ref="A232:O232"/>
    <mergeCell ref="A207:O207"/>
    <mergeCell ref="A208:O208"/>
    <mergeCell ref="A216:O216"/>
    <mergeCell ref="A176:O176"/>
    <mergeCell ref="A185:O185"/>
    <mergeCell ref="A195:O195"/>
    <mergeCell ref="A54:O54"/>
    <mergeCell ref="A71:O71"/>
    <mergeCell ref="T74:U74"/>
    <mergeCell ref="T45:U45"/>
    <mergeCell ref="N34:O35"/>
    <mergeCell ref="F35:F36"/>
    <mergeCell ref="H35:H36"/>
    <mergeCell ref="A37:O37"/>
    <mergeCell ref="B34:B36"/>
    <mergeCell ref="F34:I34"/>
    <mergeCell ref="J34:J36"/>
    <mergeCell ref="S65:T65"/>
    <mergeCell ref="A91:O91"/>
    <mergeCell ref="A100:O100"/>
    <mergeCell ref="A109:O109"/>
    <mergeCell ref="A45:O45"/>
    <mergeCell ref="A11:O11"/>
    <mergeCell ref="A12:O12"/>
    <mergeCell ref="A13:O13"/>
    <mergeCell ref="A14:O14"/>
    <mergeCell ref="A34:A36"/>
    <mergeCell ref="I35:I36"/>
    <mergeCell ref="C34:C36"/>
    <mergeCell ref="D34:D36"/>
    <mergeCell ref="E34:E36"/>
    <mergeCell ref="K34:M35"/>
    <mergeCell ref="A80:N80"/>
    <mergeCell ref="A90:O90"/>
  </mergeCells>
  <pageMargins left="0.23622047244094491" right="0.23622047244094491" top="0.35433070866141736" bottom="0.39370078740157483" header="0.31496062992125984" footer="0.31496062992125984"/>
  <pageSetup paperSize="9" scale="98" orientation="landscape" r:id="rId1"/>
  <rowBreaks count="10" manualBreakCount="10">
    <brk id="31" max="14" man="1"/>
    <brk id="60" max="14" man="1"/>
    <brk id="88" max="14" man="1"/>
    <brk id="117" max="14" man="1"/>
    <brk id="147" max="14" man="1"/>
    <brk id="174" max="14" man="1"/>
    <brk id="205" max="14" man="1"/>
    <brk id="231" max="14" man="1"/>
    <brk id="260" max="14" man="1"/>
    <brk id="290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0"/>
  <sheetViews>
    <sheetView topLeftCell="A11" zoomScaleNormal="100" workbookViewId="0">
      <selection activeCell="A19" sqref="A19:O20"/>
    </sheetView>
  </sheetViews>
  <sheetFormatPr defaultRowHeight="14.4" x14ac:dyDescent="0.3"/>
  <cols>
    <col min="1" max="1" width="12.44140625" customWidth="1"/>
    <col min="3" max="3" width="24" customWidth="1"/>
    <col min="5" max="5" width="8.33203125" hidden="1" customWidth="1"/>
    <col min="6" max="6" width="10" bestFit="1" customWidth="1"/>
    <col min="7" max="7" width="9.109375" hidden="1" customWidth="1"/>
    <col min="8" max="8" width="10" bestFit="1" customWidth="1"/>
    <col min="11" max="11" width="6.88671875" customWidth="1"/>
    <col min="12" max="12" width="7.5546875" customWidth="1"/>
    <col min="13" max="13" width="6.33203125" customWidth="1"/>
  </cols>
  <sheetData>
    <row r="1" spans="1:15" ht="15.6" x14ac:dyDescent="0.3">
      <c r="A1" s="56" t="s">
        <v>173</v>
      </c>
      <c r="J1" s="56" t="s">
        <v>174</v>
      </c>
    </row>
    <row r="2" spans="1:15" x14ac:dyDescent="0.3">
      <c r="A2" t="s">
        <v>167</v>
      </c>
      <c r="J2" t="s">
        <v>175</v>
      </c>
    </row>
    <row r="3" spans="1:15" x14ac:dyDescent="0.3">
      <c r="A3" t="s">
        <v>168</v>
      </c>
      <c r="J3" t="s">
        <v>176</v>
      </c>
    </row>
    <row r="4" spans="1:15" x14ac:dyDescent="0.3">
      <c r="A4" t="s">
        <v>169</v>
      </c>
      <c r="J4" t="s">
        <v>177</v>
      </c>
    </row>
    <row r="5" spans="1:15" x14ac:dyDescent="0.3">
      <c r="A5" t="s">
        <v>188</v>
      </c>
    </row>
    <row r="6" spans="1:15" x14ac:dyDescent="0.3">
      <c r="A6" t="s">
        <v>170</v>
      </c>
    </row>
    <row r="7" spans="1:15" x14ac:dyDescent="0.3">
      <c r="B7" t="s">
        <v>171</v>
      </c>
      <c r="K7" t="s">
        <v>178</v>
      </c>
    </row>
    <row r="8" spans="1:15" x14ac:dyDescent="0.3">
      <c r="A8" t="s">
        <v>172</v>
      </c>
      <c r="J8" t="s">
        <v>172</v>
      </c>
    </row>
    <row r="10" spans="1:15" ht="15" customHeight="1" x14ac:dyDescent="0.3">
      <c r="A10" s="224" t="s">
        <v>0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</row>
    <row r="11" spans="1:15" ht="15" customHeight="1" x14ac:dyDescent="0.3">
      <c r="A11" s="224" t="s">
        <v>114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</row>
    <row r="12" spans="1:15" ht="15" customHeight="1" x14ac:dyDescent="0.3">
      <c r="A12" s="224" t="s">
        <v>1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</row>
    <row r="13" spans="1:15" ht="15.75" customHeight="1" thickBot="1" x14ac:dyDescent="0.35">
      <c r="A13" s="225" t="s">
        <v>2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</row>
    <row r="14" spans="1:15" ht="15.75" customHeight="1" thickBot="1" x14ac:dyDescent="0.35">
      <c r="A14" s="218" t="s">
        <v>34</v>
      </c>
      <c r="B14" s="221" t="s">
        <v>35</v>
      </c>
      <c r="C14" s="187" t="s">
        <v>124</v>
      </c>
      <c r="D14" s="190" t="s">
        <v>125</v>
      </c>
      <c r="E14" s="190" t="s">
        <v>33</v>
      </c>
      <c r="F14" s="207" t="s">
        <v>126</v>
      </c>
      <c r="G14" s="208"/>
      <c r="H14" s="208"/>
      <c r="I14" s="208"/>
      <c r="J14" s="226" t="s">
        <v>3</v>
      </c>
      <c r="K14" s="194" t="s">
        <v>127</v>
      </c>
      <c r="L14" s="194"/>
      <c r="M14" s="195"/>
      <c r="N14" s="193" t="s">
        <v>128</v>
      </c>
      <c r="O14" s="195"/>
    </row>
    <row r="15" spans="1:15" ht="15.75" customHeight="1" thickBot="1" x14ac:dyDescent="0.35">
      <c r="A15" s="219"/>
      <c r="B15" s="222"/>
      <c r="C15" s="188"/>
      <c r="D15" s="191"/>
      <c r="E15" s="191"/>
      <c r="F15" s="202" t="s">
        <v>129</v>
      </c>
      <c r="G15" s="22"/>
      <c r="H15" s="185" t="s">
        <v>130</v>
      </c>
      <c r="I15" s="185" t="s">
        <v>131</v>
      </c>
      <c r="J15" s="227"/>
      <c r="K15" s="197"/>
      <c r="L15" s="197"/>
      <c r="M15" s="198"/>
      <c r="N15" s="196"/>
      <c r="O15" s="198"/>
    </row>
    <row r="16" spans="1:15" ht="24.6" thickBot="1" x14ac:dyDescent="0.35">
      <c r="A16" s="220"/>
      <c r="B16" s="223"/>
      <c r="C16" s="189"/>
      <c r="D16" s="192"/>
      <c r="E16" s="192"/>
      <c r="F16" s="203"/>
      <c r="G16" s="5" t="s">
        <v>4</v>
      </c>
      <c r="H16" s="186"/>
      <c r="I16" s="186"/>
      <c r="J16" s="228"/>
      <c r="K16" s="12" t="s">
        <v>132</v>
      </c>
      <c r="L16" s="15" t="s">
        <v>133</v>
      </c>
      <c r="M16" s="15" t="s">
        <v>134</v>
      </c>
      <c r="N16" s="15" t="s">
        <v>135</v>
      </c>
      <c r="O16" s="15" t="s">
        <v>136</v>
      </c>
    </row>
    <row r="17" spans="1:23" ht="15" thickBot="1" x14ac:dyDescent="0.35">
      <c r="A17" s="175" t="s">
        <v>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7"/>
    </row>
    <row r="18" spans="1:23" ht="15" thickBot="1" x14ac:dyDescent="0.35">
      <c r="A18" s="175" t="s">
        <v>6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7"/>
    </row>
    <row r="19" spans="1:23" ht="25.5" customHeight="1" thickBot="1" x14ac:dyDescent="0.35">
      <c r="A19" s="34" t="s">
        <v>36</v>
      </c>
      <c r="B19" s="34">
        <v>76</v>
      </c>
      <c r="C19" s="20" t="s">
        <v>204</v>
      </c>
      <c r="D19" s="5" t="s">
        <v>82</v>
      </c>
      <c r="E19" s="5">
        <v>4.5</v>
      </c>
      <c r="F19" s="5">
        <v>3.2</v>
      </c>
      <c r="G19" s="5">
        <v>1.7999999999999999E-2</v>
      </c>
      <c r="H19" s="5">
        <v>5.6</v>
      </c>
      <c r="I19" s="5">
        <v>12.1</v>
      </c>
      <c r="J19" s="11">
        <v>112</v>
      </c>
      <c r="K19" s="37">
        <v>0.05</v>
      </c>
      <c r="L19" s="37">
        <v>0.04</v>
      </c>
      <c r="M19" s="37">
        <v>11</v>
      </c>
      <c r="N19" s="37">
        <v>52</v>
      </c>
      <c r="O19" s="37">
        <v>1.3</v>
      </c>
    </row>
    <row r="20" spans="1:23" ht="15" thickBot="1" x14ac:dyDescent="0.35">
      <c r="A20" s="34" t="s">
        <v>36</v>
      </c>
      <c r="B20" s="40">
        <v>258</v>
      </c>
      <c r="C20" s="20" t="s">
        <v>208</v>
      </c>
      <c r="D20" s="5">
        <v>210</v>
      </c>
      <c r="E20" s="5">
        <v>21.17</v>
      </c>
      <c r="F20" s="5">
        <v>20</v>
      </c>
      <c r="G20" s="5">
        <v>1.58</v>
      </c>
      <c r="H20" s="5">
        <v>18.399999999999999</v>
      </c>
      <c r="I20" s="5">
        <v>33</v>
      </c>
      <c r="J20" s="15">
        <v>380</v>
      </c>
      <c r="K20" s="37">
        <v>0.24</v>
      </c>
      <c r="L20" s="37">
        <v>0.1</v>
      </c>
      <c r="M20" s="37">
        <v>0.52</v>
      </c>
      <c r="N20" s="37">
        <v>37</v>
      </c>
      <c r="O20" s="37">
        <v>1.8</v>
      </c>
    </row>
    <row r="21" spans="1:23" ht="15" thickBot="1" x14ac:dyDescent="0.35">
      <c r="A21" s="34"/>
      <c r="B21" s="40"/>
      <c r="C21" s="19"/>
      <c r="D21" s="1"/>
      <c r="E21" s="1"/>
      <c r="F21" s="1"/>
      <c r="G21" s="1"/>
      <c r="H21" s="1"/>
      <c r="I21" s="1"/>
      <c r="J21" s="10"/>
      <c r="K21" s="29"/>
      <c r="L21" s="29"/>
      <c r="M21" s="29"/>
      <c r="N21" s="29"/>
      <c r="O21" s="29"/>
    </row>
    <row r="22" spans="1:23" ht="15" thickBot="1" x14ac:dyDescent="0.35">
      <c r="A22" s="34"/>
      <c r="B22" s="40"/>
      <c r="C22" s="20"/>
      <c r="D22" s="5"/>
      <c r="E22" s="6">
        <f t="shared" ref="E22:O22" si="0">SUM(E19:E21)</f>
        <v>25.67</v>
      </c>
      <c r="F22" s="5">
        <f t="shared" si="0"/>
        <v>23.2</v>
      </c>
      <c r="G22" s="5">
        <f t="shared" si="0"/>
        <v>1.5980000000000001</v>
      </c>
      <c r="H22" s="5">
        <f t="shared" si="0"/>
        <v>24</v>
      </c>
      <c r="I22" s="5">
        <f t="shared" si="0"/>
        <v>45.1</v>
      </c>
      <c r="J22" s="23">
        <f t="shared" si="0"/>
        <v>492</v>
      </c>
      <c r="K22" s="23">
        <f t="shared" si="0"/>
        <v>0.28999999999999998</v>
      </c>
      <c r="L22" s="23">
        <f t="shared" si="0"/>
        <v>0.14000000000000001</v>
      </c>
      <c r="M22" s="23">
        <f t="shared" si="0"/>
        <v>11.52</v>
      </c>
      <c r="N22" s="23">
        <f t="shared" si="0"/>
        <v>89</v>
      </c>
      <c r="O22" s="23">
        <f t="shared" si="0"/>
        <v>3.1</v>
      </c>
    </row>
    <row r="23" spans="1:23" ht="15" thickBot="1" x14ac:dyDescent="0.35">
      <c r="A23" s="175" t="s">
        <v>153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7"/>
    </row>
    <row r="24" spans="1:23" ht="15" thickBot="1" x14ac:dyDescent="0.35">
      <c r="A24" s="34" t="s">
        <v>37</v>
      </c>
      <c r="B24" s="40" t="s">
        <v>37</v>
      </c>
      <c r="C24" s="20" t="s">
        <v>11</v>
      </c>
      <c r="D24" s="5">
        <v>110</v>
      </c>
      <c r="E24" s="5">
        <v>4.92</v>
      </c>
      <c r="F24" s="5">
        <v>1.32</v>
      </c>
      <c r="G24" s="5">
        <v>0</v>
      </c>
      <c r="H24" s="5">
        <v>0.44</v>
      </c>
      <c r="I24" s="5">
        <v>18.48</v>
      </c>
      <c r="J24" s="15">
        <v>84.48</v>
      </c>
      <c r="K24" s="29">
        <v>0.05</v>
      </c>
      <c r="L24" s="29">
        <v>0.06</v>
      </c>
      <c r="M24" s="29">
        <v>12</v>
      </c>
      <c r="N24" s="29">
        <v>9.6</v>
      </c>
      <c r="O24" s="29">
        <v>0.72</v>
      </c>
    </row>
    <row r="25" spans="1:23" ht="15" thickBot="1" x14ac:dyDescent="0.35">
      <c r="A25" s="34"/>
      <c r="B25" s="34"/>
      <c r="C25" s="18"/>
      <c r="D25" s="15"/>
      <c r="E25" s="15"/>
      <c r="F25" s="15"/>
      <c r="G25" s="15"/>
      <c r="H25" s="15"/>
      <c r="I25" s="15"/>
      <c r="J25" s="25"/>
      <c r="K25" s="43"/>
      <c r="L25" s="43"/>
      <c r="M25" s="43"/>
      <c r="N25" s="43"/>
      <c r="O25" s="43"/>
    </row>
    <row r="26" spans="1:23" ht="15" thickBot="1" x14ac:dyDescent="0.35">
      <c r="A26" s="34"/>
      <c r="B26" s="34"/>
      <c r="C26" s="18"/>
      <c r="D26" s="15"/>
      <c r="E26" s="15"/>
      <c r="F26" s="15"/>
      <c r="G26" s="15"/>
      <c r="H26" s="15"/>
      <c r="I26" s="15"/>
      <c r="J26" s="25"/>
      <c r="K26" s="43"/>
      <c r="L26" s="43"/>
      <c r="M26" s="43"/>
      <c r="N26" s="43"/>
      <c r="O26" s="43"/>
    </row>
    <row r="27" spans="1:23" ht="15" thickBot="1" x14ac:dyDescent="0.35">
      <c r="A27" s="34"/>
      <c r="B27" s="34"/>
      <c r="C27" s="18"/>
      <c r="D27" s="15"/>
      <c r="E27" s="15"/>
      <c r="F27" s="15"/>
      <c r="G27" s="15"/>
      <c r="H27" s="15"/>
      <c r="I27" s="15"/>
      <c r="J27" s="25"/>
      <c r="K27" s="43"/>
      <c r="L27" s="43"/>
      <c r="M27" s="43"/>
      <c r="N27" s="43"/>
      <c r="O27" s="43"/>
    </row>
    <row r="28" spans="1:23" ht="15" thickBot="1" x14ac:dyDescent="0.35">
      <c r="A28" s="34"/>
      <c r="B28" s="34"/>
      <c r="C28" s="18"/>
      <c r="D28" s="15"/>
      <c r="E28" s="17">
        <f t="shared" ref="E28:O28" si="1">SUM(E24:E27)</f>
        <v>4.92</v>
      </c>
      <c r="F28" s="17">
        <f t="shared" si="1"/>
        <v>1.32</v>
      </c>
      <c r="G28" s="17">
        <f t="shared" si="1"/>
        <v>0</v>
      </c>
      <c r="H28" s="17">
        <f t="shared" si="1"/>
        <v>0.44</v>
      </c>
      <c r="I28" s="17">
        <f t="shared" si="1"/>
        <v>18.48</v>
      </c>
      <c r="J28" s="17">
        <f t="shared" si="1"/>
        <v>84.48</v>
      </c>
      <c r="K28" s="17">
        <f t="shared" si="1"/>
        <v>0.05</v>
      </c>
      <c r="L28" s="17">
        <f t="shared" si="1"/>
        <v>0.06</v>
      </c>
      <c r="M28" s="17">
        <f t="shared" si="1"/>
        <v>12</v>
      </c>
      <c r="N28" s="17">
        <f t="shared" si="1"/>
        <v>9.6</v>
      </c>
      <c r="O28" s="17">
        <f t="shared" si="1"/>
        <v>0.72</v>
      </c>
    </row>
    <row r="29" spans="1:23" ht="15" thickBot="1" x14ac:dyDescent="0.35">
      <c r="A29" s="175" t="s">
        <v>8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7"/>
      <c r="P29" s="9"/>
      <c r="Q29" s="9"/>
      <c r="R29" s="9"/>
      <c r="S29" s="9"/>
      <c r="T29" s="201"/>
      <c r="U29" s="201"/>
      <c r="V29" s="4"/>
      <c r="W29" s="4"/>
    </row>
    <row r="30" spans="1:23" ht="36.6" thickBot="1" x14ac:dyDescent="0.35">
      <c r="A30" s="34" t="s">
        <v>36</v>
      </c>
      <c r="B30" s="40">
        <v>76</v>
      </c>
      <c r="C30" s="19" t="s">
        <v>165</v>
      </c>
      <c r="D30" s="5" t="s">
        <v>81</v>
      </c>
      <c r="E30" s="5">
        <v>4.87</v>
      </c>
      <c r="F30" s="5">
        <v>6.2</v>
      </c>
      <c r="G30" s="5">
        <v>1.7999999999999999E-2</v>
      </c>
      <c r="H30" s="5">
        <v>7.6</v>
      </c>
      <c r="I30" s="5">
        <v>12.1</v>
      </c>
      <c r="J30" s="15">
        <v>112</v>
      </c>
      <c r="K30" s="29">
        <v>0.05</v>
      </c>
      <c r="L30" s="29">
        <v>0.04</v>
      </c>
      <c r="M30" s="29">
        <v>11</v>
      </c>
      <c r="N30" s="29">
        <v>52</v>
      </c>
      <c r="O30" s="29">
        <v>1.3</v>
      </c>
    </row>
    <row r="31" spans="1:23" ht="15" thickBot="1" x14ac:dyDescent="0.35">
      <c r="A31" s="30" t="s">
        <v>36</v>
      </c>
      <c r="B31" s="30">
        <v>240</v>
      </c>
      <c r="C31" s="19" t="s">
        <v>155</v>
      </c>
      <c r="D31" s="1">
        <v>70</v>
      </c>
      <c r="E31" s="1">
        <v>8.9700000000000006</v>
      </c>
      <c r="F31" s="1">
        <v>19.899999999999999</v>
      </c>
      <c r="G31" s="1">
        <v>0</v>
      </c>
      <c r="H31" s="1">
        <v>16.899999999999999</v>
      </c>
      <c r="I31" s="1">
        <v>4.5999999999999996</v>
      </c>
      <c r="J31" s="10">
        <v>81</v>
      </c>
      <c r="K31" s="29">
        <v>0.06</v>
      </c>
      <c r="L31" s="29">
        <v>0.05</v>
      </c>
      <c r="M31" s="29">
        <v>0</v>
      </c>
      <c r="N31" s="29">
        <v>15.4</v>
      </c>
      <c r="O31" s="29">
        <v>0.42</v>
      </c>
    </row>
    <row r="32" spans="1:23" ht="15" thickBot="1" x14ac:dyDescent="0.35">
      <c r="A32" s="34" t="s">
        <v>36</v>
      </c>
      <c r="B32" s="40">
        <v>125</v>
      </c>
      <c r="C32" s="20" t="s">
        <v>39</v>
      </c>
      <c r="D32" s="5">
        <v>180</v>
      </c>
      <c r="E32" s="5">
        <v>5.34</v>
      </c>
      <c r="F32" s="5">
        <v>3.67</v>
      </c>
      <c r="G32" s="5">
        <v>0</v>
      </c>
      <c r="H32" s="5">
        <v>7.06</v>
      </c>
      <c r="I32" s="5">
        <v>23.1</v>
      </c>
      <c r="J32" s="15">
        <v>169.92</v>
      </c>
      <c r="K32" s="29">
        <v>0.16</v>
      </c>
      <c r="L32" s="29">
        <v>0.1</v>
      </c>
      <c r="M32" s="29">
        <v>6.35</v>
      </c>
      <c r="N32" s="29">
        <v>51.53</v>
      </c>
      <c r="O32" s="29">
        <v>1.42</v>
      </c>
    </row>
    <row r="33" spans="1:15" ht="24.6" thickBot="1" x14ac:dyDescent="0.35">
      <c r="A33" s="34" t="s">
        <v>36</v>
      </c>
      <c r="B33" s="40">
        <v>402</v>
      </c>
      <c r="C33" s="20" t="s">
        <v>27</v>
      </c>
      <c r="D33" s="5">
        <v>180</v>
      </c>
      <c r="E33" s="5">
        <v>1.91</v>
      </c>
      <c r="F33" s="5">
        <v>0.94</v>
      </c>
      <c r="G33" s="5">
        <v>0</v>
      </c>
      <c r="H33" s="5">
        <v>0</v>
      </c>
      <c r="I33" s="5">
        <v>14.26</v>
      </c>
      <c r="J33" s="15">
        <v>96.72</v>
      </c>
      <c r="K33" s="29">
        <v>0.02</v>
      </c>
      <c r="L33" s="29">
        <v>0.01</v>
      </c>
      <c r="M33" s="29">
        <v>0</v>
      </c>
      <c r="N33" s="29">
        <v>25.2</v>
      </c>
      <c r="O33" s="29">
        <v>0.84</v>
      </c>
    </row>
    <row r="34" spans="1:15" ht="15" thickBot="1" x14ac:dyDescent="0.35">
      <c r="A34" s="34" t="s">
        <v>37</v>
      </c>
      <c r="B34" s="40" t="s">
        <v>37</v>
      </c>
      <c r="C34" s="19" t="s">
        <v>7</v>
      </c>
      <c r="D34" s="1">
        <v>25</v>
      </c>
      <c r="E34" s="1">
        <v>1.38</v>
      </c>
      <c r="F34" s="1">
        <v>2.63</v>
      </c>
      <c r="G34" s="1">
        <v>0</v>
      </c>
      <c r="H34" s="1">
        <v>1.3</v>
      </c>
      <c r="I34" s="1">
        <v>17.989999999999998</v>
      </c>
      <c r="J34" s="10">
        <v>91.7</v>
      </c>
      <c r="K34" s="29">
        <v>0.04</v>
      </c>
      <c r="L34" s="29">
        <v>0.01</v>
      </c>
      <c r="M34" s="29">
        <v>0</v>
      </c>
      <c r="N34" s="29">
        <v>7.6</v>
      </c>
      <c r="O34" s="29">
        <v>0.48</v>
      </c>
    </row>
    <row r="35" spans="1:15" ht="28.5" customHeight="1" thickBot="1" x14ac:dyDescent="0.35">
      <c r="A35" s="34" t="s">
        <v>37</v>
      </c>
      <c r="B35" s="40" t="s">
        <v>37</v>
      </c>
      <c r="C35" s="20" t="s">
        <v>138</v>
      </c>
      <c r="D35" s="5">
        <v>50</v>
      </c>
      <c r="E35" s="5">
        <v>1.76</v>
      </c>
      <c r="F35" s="5">
        <v>2.76</v>
      </c>
      <c r="G35" s="5">
        <v>0</v>
      </c>
      <c r="H35" s="5">
        <v>11.5</v>
      </c>
      <c r="I35" s="5">
        <v>17.829999999999998</v>
      </c>
      <c r="J35" s="15">
        <v>145</v>
      </c>
      <c r="K35" s="29">
        <v>0.09</v>
      </c>
      <c r="L35" s="29">
        <v>0.05</v>
      </c>
      <c r="M35" s="29">
        <v>0</v>
      </c>
      <c r="N35" s="29">
        <v>14.5</v>
      </c>
      <c r="O35" s="29">
        <v>1.8</v>
      </c>
    </row>
    <row r="36" spans="1:15" ht="15" thickBot="1" x14ac:dyDescent="0.35">
      <c r="A36" s="34"/>
      <c r="B36" s="41"/>
      <c r="C36" s="20"/>
      <c r="D36" s="5"/>
      <c r="E36" s="6">
        <f>+E30+E31+E32+E33+E35</f>
        <v>22.85</v>
      </c>
      <c r="F36" s="5">
        <f t="shared" ref="F36:O36" si="2">SUM(F30:F35)</f>
        <v>36.099999999999994</v>
      </c>
      <c r="G36" s="5">
        <f t="shared" si="2"/>
        <v>1.7999999999999999E-2</v>
      </c>
      <c r="H36" s="5">
        <f t="shared" si="2"/>
        <v>44.36</v>
      </c>
      <c r="I36" s="5">
        <f t="shared" si="2"/>
        <v>89.88</v>
      </c>
      <c r="J36" s="23">
        <f t="shared" si="2"/>
        <v>696.34</v>
      </c>
      <c r="K36" s="23">
        <f t="shared" si="2"/>
        <v>0.42000000000000004</v>
      </c>
      <c r="L36" s="23">
        <f t="shared" si="2"/>
        <v>0.26</v>
      </c>
      <c r="M36" s="23">
        <f t="shared" si="2"/>
        <v>17.350000000000001</v>
      </c>
      <c r="N36" s="23">
        <f t="shared" si="2"/>
        <v>166.23</v>
      </c>
      <c r="O36" s="23">
        <f t="shared" si="2"/>
        <v>6.2599999999999989</v>
      </c>
    </row>
    <row r="37" spans="1:15" ht="15" thickBot="1" x14ac:dyDescent="0.35">
      <c r="A37" s="34"/>
      <c r="B37" s="40"/>
      <c r="C37" s="20"/>
      <c r="D37" s="5"/>
      <c r="E37" s="5"/>
      <c r="F37" s="5"/>
      <c r="G37" s="5"/>
      <c r="H37" s="5"/>
      <c r="I37" s="5"/>
      <c r="J37" s="24"/>
      <c r="K37" s="43"/>
      <c r="L37" s="43"/>
      <c r="M37" s="43"/>
      <c r="N37" s="43"/>
      <c r="O37" s="43"/>
    </row>
    <row r="38" spans="1:15" ht="15" thickBot="1" x14ac:dyDescent="0.35">
      <c r="A38" s="175" t="s">
        <v>9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7"/>
    </row>
    <row r="39" spans="1:15" ht="24.6" thickBot="1" x14ac:dyDescent="0.35">
      <c r="A39" s="34" t="s">
        <v>36</v>
      </c>
      <c r="B39" s="40">
        <v>156</v>
      </c>
      <c r="C39" s="20" t="s">
        <v>73</v>
      </c>
      <c r="D39" s="5" t="s">
        <v>158</v>
      </c>
      <c r="E39" s="5">
        <v>7.94</v>
      </c>
      <c r="F39" s="5">
        <v>4.38</v>
      </c>
      <c r="G39" s="5">
        <v>0</v>
      </c>
      <c r="H39" s="5">
        <v>4.13</v>
      </c>
      <c r="I39" s="5">
        <v>14.49</v>
      </c>
      <c r="J39" s="15">
        <v>105</v>
      </c>
      <c r="K39" s="29">
        <v>0.06</v>
      </c>
      <c r="L39" s="29">
        <v>0.04</v>
      </c>
      <c r="M39" s="29">
        <v>1.4</v>
      </c>
      <c r="N39" s="29">
        <v>35</v>
      </c>
      <c r="O39" s="29">
        <v>0.7</v>
      </c>
    </row>
    <row r="40" spans="1:15" ht="15" thickBot="1" x14ac:dyDescent="0.35">
      <c r="A40" s="34" t="s">
        <v>36</v>
      </c>
      <c r="B40" s="40">
        <v>435</v>
      </c>
      <c r="C40" s="20" t="s">
        <v>115</v>
      </c>
      <c r="D40" s="5">
        <v>150</v>
      </c>
      <c r="E40" s="5">
        <v>5.8</v>
      </c>
      <c r="F40" s="5">
        <v>3</v>
      </c>
      <c r="G40" s="5">
        <v>0</v>
      </c>
      <c r="H40" s="5">
        <v>0.1</v>
      </c>
      <c r="I40" s="5">
        <v>25</v>
      </c>
      <c r="J40" s="15">
        <v>31</v>
      </c>
      <c r="K40" s="29">
        <v>0.04</v>
      </c>
      <c r="L40" s="29">
        <v>0.03</v>
      </c>
      <c r="M40" s="29">
        <v>1.1100000000000001</v>
      </c>
      <c r="N40" s="29">
        <v>140</v>
      </c>
      <c r="O40" s="29">
        <v>0</v>
      </c>
    </row>
    <row r="41" spans="1:15" ht="15" thickBot="1" x14ac:dyDescent="0.35">
      <c r="A41" s="34"/>
      <c r="B41" s="40"/>
      <c r="C41" s="20"/>
      <c r="D41" s="5"/>
      <c r="E41" s="6">
        <f t="shared" ref="E41:O41" si="3">SUM(E39:E40)</f>
        <v>13.74</v>
      </c>
      <c r="F41" s="5">
        <f t="shared" si="3"/>
        <v>7.38</v>
      </c>
      <c r="G41" s="5">
        <f t="shared" si="3"/>
        <v>0</v>
      </c>
      <c r="H41" s="5">
        <f t="shared" si="3"/>
        <v>4.2299999999999995</v>
      </c>
      <c r="I41" s="5">
        <f t="shared" si="3"/>
        <v>39.49</v>
      </c>
      <c r="J41" s="23">
        <f t="shared" si="3"/>
        <v>136</v>
      </c>
      <c r="K41" s="23">
        <f t="shared" si="3"/>
        <v>0.1</v>
      </c>
      <c r="L41" s="23">
        <f t="shared" si="3"/>
        <v>7.0000000000000007E-2</v>
      </c>
      <c r="M41" s="23">
        <f t="shared" si="3"/>
        <v>2.5099999999999998</v>
      </c>
      <c r="N41" s="23">
        <f t="shared" si="3"/>
        <v>175</v>
      </c>
      <c r="O41" s="23">
        <f t="shared" si="3"/>
        <v>0.7</v>
      </c>
    </row>
    <row r="42" spans="1:15" ht="15" thickBot="1" x14ac:dyDescent="0.35">
      <c r="A42" s="175" t="s">
        <v>137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7"/>
    </row>
    <row r="43" spans="1:15" ht="15" thickBot="1" x14ac:dyDescent="0.35">
      <c r="A43" s="34" t="s">
        <v>36</v>
      </c>
      <c r="B43" s="40">
        <v>345</v>
      </c>
      <c r="C43" s="20" t="s">
        <v>89</v>
      </c>
      <c r="D43" s="5">
        <v>150</v>
      </c>
      <c r="E43" s="16">
        <v>9.11</v>
      </c>
      <c r="F43" s="16">
        <v>2.7</v>
      </c>
      <c r="G43" s="16"/>
      <c r="H43" s="16">
        <v>11.2</v>
      </c>
      <c r="I43" s="16">
        <v>9.11</v>
      </c>
      <c r="J43" s="26">
        <v>139.05000000000001</v>
      </c>
      <c r="K43" s="29">
        <v>0.04</v>
      </c>
      <c r="L43" s="29">
        <v>0.03</v>
      </c>
      <c r="M43" s="29">
        <v>24</v>
      </c>
      <c r="N43" s="29">
        <v>86</v>
      </c>
      <c r="O43" s="29">
        <v>1.6</v>
      </c>
    </row>
    <row r="44" spans="1:15" ht="15" thickBot="1" x14ac:dyDescent="0.35">
      <c r="A44" s="34" t="s">
        <v>36</v>
      </c>
      <c r="B44" s="41">
        <v>436</v>
      </c>
      <c r="C44" s="20" t="s">
        <v>116</v>
      </c>
      <c r="D44" s="5">
        <v>150</v>
      </c>
      <c r="E44" s="5">
        <v>1.56</v>
      </c>
      <c r="F44" s="5">
        <v>0.15</v>
      </c>
      <c r="G44" s="5"/>
      <c r="H44" s="5">
        <v>0</v>
      </c>
      <c r="I44" s="5">
        <v>19.3</v>
      </c>
      <c r="J44" s="15">
        <v>78.75</v>
      </c>
      <c r="K44" s="29">
        <v>0</v>
      </c>
      <c r="L44" s="29">
        <v>0</v>
      </c>
      <c r="M44" s="29">
        <v>0</v>
      </c>
      <c r="N44" s="29">
        <v>1.1000000000000001</v>
      </c>
      <c r="O44" s="29">
        <v>0.2</v>
      </c>
    </row>
    <row r="45" spans="1:15" ht="15" thickBot="1" x14ac:dyDescent="0.35">
      <c r="A45" s="34" t="s">
        <v>37</v>
      </c>
      <c r="B45" s="40" t="s">
        <v>37</v>
      </c>
      <c r="C45" s="19" t="s">
        <v>7</v>
      </c>
      <c r="D45" s="1">
        <v>25</v>
      </c>
      <c r="E45" s="1">
        <v>1.37</v>
      </c>
      <c r="F45" s="5">
        <v>1.5</v>
      </c>
      <c r="G45" s="5">
        <v>0</v>
      </c>
      <c r="H45" s="5">
        <v>0.73</v>
      </c>
      <c r="I45" s="5">
        <v>12.85</v>
      </c>
      <c r="J45" s="15">
        <v>65.5</v>
      </c>
      <c r="K45" s="29">
        <v>0.02</v>
      </c>
      <c r="L45" s="29">
        <v>0.01</v>
      </c>
      <c r="M45" s="29">
        <v>0</v>
      </c>
      <c r="N45" s="29">
        <v>3.8</v>
      </c>
      <c r="O45" s="29">
        <v>0.24</v>
      </c>
    </row>
    <row r="46" spans="1:15" ht="15" thickBot="1" x14ac:dyDescent="0.35">
      <c r="A46" s="34"/>
      <c r="B46" s="40"/>
      <c r="C46" s="20"/>
      <c r="D46" s="5"/>
      <c r="E46" s="17">
        <f>SUM(E43:E45)</f>
        <v>12.04</v>
      </c>
      <c r="F46" s="17">
        <f t="shared" ref="F46:O46" si="4">SUM(F39:F45)</f>
        <v>19.11</v>
      </c>
      <c r="G46" s="17">
        <f t="shared" si="4"/>
        <v>0</v>
      </c>
      <c r="H46" s="17">
        <f t="shared" si="4"/>
        <v>20.389999999999997</v>
      </c>
      <c r="I46" s="17">
        <f t="shared" si="4"/>
        <v>120.24</v>
      </c>
      <c r="J46" s="27">
        <f t="shared" si="4"/>
        <v>555.29999999999995</v>
      </c>
      <c r="K46" s="27">
        <f t="shared" si="4"/>
        <v>0.26</v>
      </c>
      <c r="L46" s="27">
        <f t="shared" si="4"/>
        <v>0.18000000000000002</v>
      </c>
      <c r="M46" s="27">
        <f t="shared" si="4"/>
        <v>29.02</v>
      </c>
      <c r="N46" s="27">
        <f t="shared" si="4"/>
        <v>440.90000000000003</v>
      </c>
      <c r="O46" s="27">
        <f t="shared" si="4"/>
        <v>3.4400000000000004</v>
      </c>
    </row>
    <row r="47" spans="1:15" ht="15" thickBot="1" x14ac:dyDescent="0.35">
      <c r="A47" s="175" t="s">
        <v>117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7"/>
    </row>
    <row r="48" spans="1:15" ht="15" thickBot="1" x14ac:dyDescent="0.35">
      <c r="A48" s="34" t="s">
        <v>37</v>
      </c>
      <c r="B48" s="40" t="s">
        <v>37</v>
      </c>
      <c r="C48" s="20" t="s">
        <v>151</v>
      </c>
      <c r="D48" s="5">
        <v>150</v>
      </c>
      <c r="E48" s="5">
        <v>6.03</v>
      </c>
      <c r="F48" s="5">
        <v>4.5</v>
      </c>
      <c r="G48" s="5">
        <v>0</v>
      </c>
      <c r="H48" s="5">
        <v>0.15</v>
      </c>
      <c r="I48" s="5">
        <v>6</v>
      </c>
      <c r="J48" s="15">
        <v>46.5</v>
      </c>
      <c r="K48" s="29">
        <v>7.0000000000000007E-2</v>
      </c>
      <c r="L48" s="29">
        <v>0.03</v>
      </c>
      <c r="M48" s="29">
        <v>1.67</v>
      </c>
      <c r="N48" s="29">
        <v>210</v>
      </c>
      <c r="O48" s="29">
        <v>0</v>
      </c>
    </row>
    <row r="49" spans="1:24" ht="15" thickBot="1" x14ac:dyDescent="0.35">
      <c r="A49" s="34" t="s">
        <v>37</v>
      </c>
      <c r="B49" s="40" t="s">
        <v>37</v>
      </c>
      <c r="C49" s="19" t="s">
        <v>7</v>
      </c>
      <c r="D49" s="1">
        <v>30</v>
      </c>
      <c r="E49" s="1">
        <v>1.65</v>
      </c>
      <c r="F49" s="1">
        <v>2.63</v>
      </c>
      <c r="G49" s="1">
        <v>0</v>
      </c>
      <c r="H49" s="1">
        <v>1.3</v>
      </c>
      <c r="I49" s="1">
        <v>17.989999999999998</v>
      </c>
      <c r="J49" s="10">
        <v>91.7</v>
      </c>
      <c r="K49" s="29">
        <v>0.04</v>
      </c>
      <c r="L49" s="29">
        <v>0.01</v>
      </c>
      <c r="M49" s="29">
        <v>0</v>
      </c>
      <c r="N49" s="29">
        <v>7.6</v>
      </c>
      <c r="O49" s="29">
        <v>0.48</v>
      </c>
    </row>
    <row r="50" spans="1:24" ht="15" thickBot="1" x14ac:dyDescent="0.35">
      <c r="A50" s="34"/>
      <c r="B50" s="40"/>
      <c r="C50" s="20"/>
      <c r="D50" s="5"/>
      <c r="E50" s="6">
        <f>E48+E49</f>
        <v>7.68</v>
      </c>
      <c r="F50" s="6">
        <f t="shared" ref="F50:O50" si="5">F48+F49</f>
        <v>7.13</v>
      </c>
      <c r="G50" s="6">
        <f t="shared" si="5"/>
        <v>0</v>
      </c>
      <c r="H50" s="6">
        <f t="shared" si="5"/>
        <v>1.45</v>
      </c>
      <c r="I50" s="6">
        <f t="shared" si="5"/>
        <v>23.99</v>
      </c>
      <c r="J50" s="6">
        <f t="shared" si="5"/>
        <v>138.19999999999999</v>
      </c>
      <c r="K50" s="6">
        <f t="shared" si="5"/>
        <v>0.11000000000000001</v>
      </c>
      <c r="L50" s="6">
        <f t="shared" si="5"/>
        <v>0.04</v>
      </c>
      <c r="M50" s="6">
        <f t="shared" si="5"/>
        <v>1.67</v>
      </c>
      <c r="N50" s="6">
        <f t="shared" si="5"/>
        <v>217.6</v>
      </c>
      <c r="O50" s="6">
        <f t="shared" si="5"/>
        <v>0.48</v>
      </c>
    </row>
    <row r="51" spans="1:24" ht="15" thickBot="1" x14ac:dyDescent="0.35">
      <c r="A51" s="34"/>
      <c r="B51" s="40"/>
      <c r="C51" s="20" t="s">
        <v>12</v>
      </c>
      <c r="D51" s="5"/>
      <c r="E51" s="17">
        <f>E46+E41+E36+E22+E50+E28</f>
        <v>86.90000000000002</v>
      </c>
      <c r="F51" s="17">
        <f>F46+F41+F36+F22+F50+F28</f>
        <v>94.239999999999981</v>
      </c>
      <c r="G51" s="17">
        <f t="shared" ref="G51:O51" si="6">G46+G41+G36+G22+G50+G28</f>
        <v>1.6160000000000001</v>
      </c>
      <c r="H51" s="17">
        <f t="shared" si="6"/>
        <v>94.86999999999999</v>
      </c>
      <c r="I51" s="17">
        <f t="shared" si="6"/>
        <v>337.18</v>
      </c>
      <c r="J51" s="17">
        <f t="shared" si="6"/>
        <v>2102.3199999999997</v>
      </c>
      <c r="K51" s="17">
        <f t="shared" si="6"/>
        <v>1.2300000000000002</v>
      </c>
      <c r="L51" s="17">
        <f t="shared" si="6"/>
        <v>0.75</v>
      </c>
      <c r="M51" s="17">
        <f t="shared" si="6"/>
        <v>74.070000000000007</v>
      </c>
      <c r="N51" s="17">
        <f t="shared" si="6"/>
        <v>1098.33</v>
      </c>
      <c r="O51" s="17">
        <f t="shared" si="6"/>
        <v>14.7</v>
      </c>
    </row>
    <row r="52" spans="1:24" ht="24.6" thickBot="1" x14ac:dyDescent="0.35">
      <c r="A52" s="34"/>
      <c r="B52" s="40"/>
      <c r="C52" s="20" t="s">
        <v>13</v>
      </c>
      <c r="D52" s="5"/>
      <c r="E52" s="5"/>
      <c r="F52" s="48">
        <f>F51*4/I51</f>
        <v>1.1179785277893111</v>
      </c>
      <c r="G52" s="48"/>
      <c r="H52" s="48">
        <f>H51*4/I51</f>
        <v>1.1254522806809417</v>
      </c>
      <c r="I52" s="48">
        <v>4</v>
      </c>
      <c r="J52" s="23"/>
      <c r="K52" s="43"/>
      <c r="L52" s="43"/>
      <c r="M52" s="18"/>
      <c r="N52" s="15"/>
      <c r="O52" s="15"/>
      <c r="P52" s="9"/>
      <c r="Q52" s="9"/>
      <c r="R52" s="9"/>
      <c r="S52" s="9"/>
      <c r="T52" s="201"/>
      <c r="U52" s="201"/>
      <c r="V52" s="4"/>
      <c r="W52" s="4"/>
      <c r="X52" s="2"/>
    </row>
    <row r="53" spans="1:24" ht="15" thickBot="1" x14ac:dyDescent="0.35">
      <c r="A53" s="175" t="s">
        <v>14</v>
      </c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7"/>
    </row>
    <row r="54" spans="1:24" ht="15" thickBot="1" x14ac:dyDescent="0.35">
      <c r="A54" s="175" t="s">
        <v>6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7"/>
    </row>
    <row r="55" spans="1:24" ht="25.5" customHeight="1" thickBot="1" x14ac:dyDescent="0.35">
      <c r="A55" s="30" t="s">
        <v>36</v>
      </c>
      <c r="B55" s="39">
        <v>189</v>
      </c>
      <c r="C55" s="19" t="s">
        <v>65</v>
      </c>
      <c r="D55" s="1" t="s">
        <v>83</v>
      </c>
      <c r="E55" s="1">
        <v>5.41</v>
      </c>
      <c r="F55" s="1">
        <v>7.47</v>
      </c>
      <c r="G55" s="1">
        <v>0</v>
      </c>
      <c r="H55" s="1">
        <v>8.5299999999999994</v>
      </c>
      <c r="I55" s="1">
        <v>33.07</v>
      </c>
      <c r="J55" s="8">
        <v>238.67</v>
      </c>
      <c r="K55" s="29">
        <v>0.12</v>
      </c>
      <c r="L55" s="8">
        <v>0.09</v>
      </c>
      <c r="M55" s="8">
        <v>1.1000000000000001</v>
      </c>
      <c r="N55" s="8">
        <v>116</v>
      </c>
      <c r="O55" s="8">
        <v>2.2999999999999998</v>
      </c>
      <c r="P55" s="9"/>
      <c r="Q55" s="9"/>
      <c r="R55" s="9"/>
      <c r="S55" s="201"/>
      <c r="T55" s="201"/>
      <c r="U55" s="4"/>
      <c r="V55" s="4"/>
    </row>
    <row r="56" spans="1:24" ht="15" thickBot="1" x14ac:dyDescent="0.35">
      <c r="A56" s="34" t="s">
        <v>36</v>
      </c>
      <c r="B56" s="40">
        <v>430</v>
      </c>
      <c r="C56" s="20" t="s">
        <v>10</v>
      </c>
      <c r="D56" s="5">
        <v>150</v>
      </c>
      <c r="E56" s="5">
        <v>0.63</v>
      </c>
      <c r="F56" s="5">
        <v>0.1</v>
      </c>
      <c r="G56" s="5">
        <v>0</v>
      </c>
      <c r="H56" s="5">
        <v>0</v>
      </c>
      <c r="I56" s="5">
        <v>9.6999999999999993</v>
      </c>
      <c r="J56" s="15">
        <v>37</v>
      </c>
      <c r="K56" s="29">
        <v>0</v>
      </c>
      <c r="L56" s="29">
        <v>0</v>
      </c>
      <c r="M56" s="29">
        <v>0</v>
      </c>
      <c r="N56" s="29">
        <v>5</v>
      </c>
      <c r="O56" s="29">
        <v>1</v>
      </c>
      <c r="P56" s="2"/>
      <c r="Q56" s="2"/>
      <c r="R56" s="2"/>
      <c r="S56" s="2"/>
      <c r="T56" s="2"/>
      <c r="U56" s="2"/>
      <c r="V56" s="2"/>
    </row>
    <row r="57" spans="1:24" ht="15" thickBot="1" x14ac:dyDescent="0.35">
      <c r="A57" s="34" t="s">
        <v>37</v>
      </c>
      <c r="B57" s="40" t="s">
        <v>37</v>
      </c>
      <c r="C57" s="19" t="s">
        <v>7</v>
      </c>
      <c r="D57" s="1">
        <v>30</v>
      </c>
      <c r="E57" s="1">
        <v>1.65</v>
      </c>
      <c r="F57" s="1">
        <v>2.63</v>
      </c>
      <c r="G57" s="1">
        <v>0</v>
      </c>
      <c r="H57" s="1">
        <v>1.3</v>
      </c>
      <c r="I57" s="1">
        <v>17.989999999999998</v>
      </c>
      <c r="J57" s="10">
        <v>91.7</v>
      </c>
      <c r="K57" s="29">
        <v>0.04</v>
      </c>
      <c r="L57" s="29">
        <v>0.01</v>
      </c>
      <c r="M57" s="29">
        <v>0</v>
      </c>
      <c r="N57" s="29">
        <v>7.6</v>
      </c>
      <c r="O57" s="29">
        <v>0.48</v>
      </c>
      <c r="P57" s="2"/>
      <c r="Q57" s="2"/>
      <c r="R57" s="2"/>
      <c r="S57" s="2"/>
      <c r="T57" s="2"/>
      <c r="U57" s="2"/>
      <c r="V57" s="2"/>
    </row>
    <row r="58" spans="1:24" ht="15" thickBot="1" x14ac:dyDescent="0.35">
      <c r="A58" s="34"/>
      <c r="B58" s="40"/>
      <c r="C58" s="20"/>
      <c r="D58" s="5"/>
      <c r="E58" s="6">
        <f t="shared" ref="E58:O58" si="7">SUM(E55:E57)</f>
        <v>7.6899999999999995</v>
      </c>
      <c r="F58" s="5">
        <f t="shared" si="7"/>
        <v>10.199999999999999</v>
      </c>
      <c r="G58" s="5">
        <f t="shared" si="7"/>
        <v>0</v>
      </c>
      <c r="H58" s="5">
        <f t="shared" si="7"/>
        <v>9.83</v>
      </c>
      <c r="I58" s="5">
        <f t="shared" si="7"/>
        <v>60.759999999999991</v>
      </c>
      <c r="J58" s="23">
        <f t="shared" si="7"/>
        <v>367.36999999999995</v>
      </c>
      <c r="K58" s="23">
        <f t="shared" si="7"/>
        <v>0.16</v>
      </c>
      <c r="L58" s="23">
        <f t="shared" si="7"/>
        <v>9.9999999999999992E-2</v>
      </c>
      <c r="M58" s="23">
        <f t="shared" si="7"/>
        <v>1.1000000000000001</v>
      </c>
      <c r="N58" s="23">
        <f t="shared" si="7"/>
        <v>128.6</v>
      </c>
      <c r="O58" s="23">
        <f t="shared" si="7"/>
        <v>3.78</v>
      </c>
    </row>
    <row r="59" spans="1:24" ht="15" thickBot="1" x14ac:dyDescent="0.35">
      <c r="A59" s="175" t="s">
        <v>153</v>
      </c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7"/>
    </row>
    <row r="60" spans="1:24" ht="15" thickBot="1" x14ac:dyDescent="0.35">
      <c r="A60" s="34" t="s">
        <v>37</v>
      </c>
      <c r="B60" s="40" t="s">
        <v>37</v>
      </c>
      <c r="C60" s="20" t="s">
        <v>143</v>
      </c>
      <c r="D60" s="5">
        <v>90</v>
      </c>
      <c r="E60" s="5">
        <v>4.82</v>
      </c>
      <c r="F60" s="5">
        <v>0.32</v>
      </c>
      <c r="G60" s="5">
        <v>0</v>
      </c>
      <c r="H60" s="5">
        <v>0.4</v>
      </c>
      <c r="I60" s="5">
        <v>9.8000000000000007</v>
      </c>
      <c r="J60" s="15">
        <v>47</v>
      </c>
      <c r="K60" s="29">
        <v>0.04</v>
      </c>
      <c r="L60" s="29">
        <v>0.03</v>
      </c>
      <c r="M60" s="29">
        <v>60</v>
      </c>
      <c r="N60" s="29">
        <v>34</v>
      </c>
      <c r="O60" s="29">
        <v>0.3</v>
      </c>
    </row>
    <row r="61" spans="1:24" ht="15" thickBot="1" x14ac:dyDescent="0.35">
      <c r="A61" s="34"/>
      <c r="B61" s="34"/>
      <c r="C61" s="18"/>
      <c r="D61" s="15"/>
      <c r="E61" s="15"/>
      <c r="F61" s="15"/>
      <c r="G61" s="15"/>
      <c r="H61" s="15"/>
      <c r="I61" s="15"/>
      <c r="J61" s="25"/>
      <c r="K61" s="43"/>
      <c r="L61" s="43"/>
      <c r="M61" s="43"/>
      <c r="N61" s="43"/>
      <c r="O61" s="43"/>
    </row>
    <row r="62" spans="1:24" ht="15" thickBot="1" x14ac:dyDescent="0.35">
      <c r="A62" s="34"/>
      <c r="B62" s="34"/>
      <c r="C62" s="18"/>
      <c r="D62" s="15"/>
      <c r="E62" s="15"/>
      <c r="F62" s="15"/>
      <c r="G62" s="15"/>
      <c r="H62" s="15"/>
      <c r="I62" s="15"/>
      <c r="J62" s="25"/>
      <c r="K62" s="43"/>
      <c r="L62" s="43"/>
      <c r="M62" s="43"/>
      <c r="N62" s="43"/>
      <c r="O62" s="43"/>
    </row>
    <row r="63" spans="1:24" ht="15" thickBot="1" x14ac:dyDescent="0.35">
      <c r="A63" s="34"/>
      <c r="B63" s="34"/>
      <c r="C63" s="18"/>
      <c r="D63" s="15"/>
      <c r="E63" s="17">
        <f t="shared" ref="E63:O63" si="8">SUM(E60:E62)</f>
        <v>4.82</v>
      </c>
      <c r="F63" s="17">
        <f t="shared" si="8"/>
        <v>0.32</v>
      </c>
      <c r="G63" s="17">
        <f t="shared" si="8"/>
        <v>0</v>
      </c>
      <c r="H63" s="17">
        <f t="shared" si="8"/>
        <v>0.4</v>
      </c>
      <c r="I63" s="17">
        <f t="shared" si="8"/>
        <v>9.8000000000000007</v>
      </c>
      <c r="J63" s="17">
        <f t="shared" si="8"/>
        <v>47</v>
      </c>
      <c r="K63" s="17">
        <f t="shared" si="8"/>
        <v>0.04</v>
      </c>
      <c r="L63" s="17">
        <f t="shared" si="8"/>
        <v>0.03</v>
      </c>
      <c r="M63" s="17">
        <f t="shared" si="8"/>
        <v>60</v>
      </c>
      <c r="N63" s="17">
        <f t="shared" si="8"/>
        <v>34</v>
      </c>
      <c r="O63" s="17">
        <f t="shared" si="8"/>
        <v>0.3</v>
      </c>
    </row>
    <row r="64" spans="1:24" ht="15" thickBot="1" x14ac:dyDescent="0.35">
      <c r="A64" s="175" t="s">
        <v>8</v>
      </c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7"/>
    </row>
    <row r="65" spans="1:24" ht="15" thickBot="1" x14ac:dyDescent="0.35">
      <c r="A65" s="30" t="s">
        <v>36</v>
      </c>
      <c r="B65" s="30">
        <v>35</v>
      </c>
      <c r="C65" s="19" t="s">
        <v>156</v>
      </c>
      <c r="D65" s="1">
        <v>60</v>
      </c>
      <c r="E65" s="1">
        <v>1.82</v>
      </c>
      <c r="F65" s="1">
        <v>0.96</v>
      </c>
      <c r="G65" s="1">
        <v>0.3</v>
      </c>
      <c r="H65" s="1">
        <v>3.06</v>
      </c>
      <c r="I65" s="1">
        <v>4.1399999999999997</v>
      </c>
      <c r="J65" s="10">
        <v>48</v>
      </c>
      <c r="K65" s="29">
        <v>0.11</v>
      </c>
      <c r="L65" s="29">
        <v>0.09</v>
      </c>
      <c r="M65" s="8">
        <v>8</v>
      </c>
      <c r="N65" s="8">
        <v>23</v>
      </c>
      <c r="O65" s="8">
        <v>1</v>
      </c>
      <c r="P65" s="9"/>
      <c r="Q65" s="9"/>
      <c r="R65" s="9"/>
      <c r="S65" s="9"/>
      <c r="T65" s="201"/>
      <c r="U65" s="201"/>
      <c r="V65" s="4"/>
      <c r="W65" s="4"/>
      <c r="X65" s="2"/>
    </row>
    <row r="66" spans="1:24" ht="24.6" thickBot="1" x14ac:dyDescent="0.35">
      <c r="A66" s="47" t="s">
        <v>36</v>
      </c>
      <c r="B66" s="46">
        <v>100</v>
      </c>
      <c r="C66" s="20" t="s">
        <v>150</v>
      </c>
      <c r="D66" s="5" t="s">
        <v>149</v>
      </c>
      <c r="E66" s="5">
        <v>5.86</v>
      </c>
      <c r="F66" s="5">
        <v>3.9</v>
      </c>
      <c r="G66" s="5">
        <v>0.3</v>
      </c>
      <c r="H66" s="5">
        <v>5.8</v>
      </c>
      <c r="I66" s="5">
        <v>20</v>
      </c>
      <c r="J66" s="15">
        <v>121</v>
      </c>
      <c r="K66" s="29">
        <v>0.11</v>
      </c>
      <c r="L66" s="29">
        <v>0.09</v>
      </c>
      <c r="M66" s="8">
        <v>8</v>
      </c>
      <c r="N66" s="8">
        <v>23</v>
      </c>
      <c r="O66" s="8">
        <v>1</v>
      </c>
      <c r="P66" s="50"/>
      <c r="Q66" s="50"/>
      <c r="R66" s="50"/>
      <c r="S66" s="50"/>
      <c r="T66" s="50"/>
      <c r="U66" s="50"/>
      <c r="V66" s="4"/>
      <c r="W66" s="4"/>
      <c r="X66" s="2"/>
    </row>
    <row r="67" spans="1:24" ht="15" thickBot="1" x14ac:dyDescent="0.35">
      <c r="A67" s="30" t="s">
        <v>36</v>
      </c>
      <c r="B67" s="39">
        <v>256</v>
      </c>
      <c r="C67" s="19" t="s">
        <v>91</v>
      </c>
      <c r="D67" s="1" t="s">
        <v>146</v>
      </c>
      <c r="E67" s="1">
        <v>13.38</v>
      </c>
      <c r="F67" s="1">
        <v>17.420000000000002</v>
      </c>
      <c r="G67" s="1">
        <v>0</v>
      </c>
      <c r="H67" s="1">
        <v>12.48</v>
      </c>
      <c r="I67" s="1">
        <v>7.67</v>
      </c>
      <c r="J67" s="8">
        <v>211.9</v>
      </c>
      <c r="K67" s="29">
        <v>0.38</v>
      </c>
      <c r="L67" s="29">
        <v>0.21</v>
      </c>
      <c r="M67" s="29">
        <v>26</v>
      </c>
      <c r="N67" s="29">
        <v>28</v>
      </c>
      <c r="O67" s="29">
        <v>10</v>
      </c>
    </row>
    <row r="68" spans="1:24" ht="13.5" customHeight="1" thickBot="1" x14ac:dyDescent="0.35">
      <c r="A68" s="34" t="s">
        <v>36</v>
      </c>
      <c r="B68" s="40">
        <v>351</v>
      </c>
      <c r="C68" s="20" t="s">
        <v>69</v>
      </c>
      <c r="D68" s="5">
        <v>150</v>
      </c>
      <c r="E68" s="5">
        <v>5.32</v>
      </c>
      <c r="F68" s="5">
        <v>3.4</v>
      </c>
      <c r="G68" s="5">
        <v>0</v>
      </c>
      <c r="H68" s="5">
        <v>6.7</v>
      </c>
      <c r="I68" s="5">
        <v>13.1</v>
      </c>
      <c r="J68" s="15">
        <v>128</v>
      </c>
      <c r="K68" s="36">
        <v>0.09</v>
      </c>
      <c r="L68" s="36">
        <v>0.06</v>
      </c>
      <c r="M68" s="36">
        <v>19</v>
      </c>
      <c r="N68" s="36">
        <v>64</v>
      </c>
      <c r="O68" s="36">
        <v>1.1000000000000001</v>
      </c>
    </row>
    <row r="69" spans="1:24" ht="15" thickBot="1" x14ac:dyDescent="0.35">
      <c r="A69" s="34" t="s">
        <v>36</v>
      </c>
      <c r="B69" s="41">
        <v>442</v>
      </c>
      <c r="C69" s="20" t="s">
        <v>66</v>
      </c>
      <c r="D69" s="5">
        <v>150</v>
      </c>
      <c r="E69" s="5">
        <v>7.51</v>
      </c>
      <c r="F69" s="5">
        <v>0.75</v>
      </c>
      <c r="G69" s="5">
        <v>0</v>
      </c>
      <c r="H69" s="5">
        <v>0.15</v>
      </c>
      <c r="I69" s="5">
        <v>14.85</v>
      </c>
      <c r="J69" s="15">
        <v>64.5</v>
      </c>
      <c r="K69" s="36">
        <v>0.02</v>
      </c>
      <c r="L69" s="36">
        <v>0.01</v>
      </c>
      <c r="M69" s="36">
        <v>3</v>
      </c>
      <c r="N69" s="36">
        <v>10.5</v>
      </c>
      <c r="O69" s="36">
        <v>2.1</v>
      </c>
    </row>
    <row r="70" spans="1:24" ht="24.6" thickBot="1" x14ac:dyDescent="0.35">
      <c r="A70" s="34" t="s">
        <v>37</v>
      </c>
      <c r="B70" s="40" t="s">
        <v>37</v>
      </c>
      <c r="C70" s="20" t="s">
        <v>138</v>
      </c>
      <c r="D70" s="5">
        <v>50</v>
      </c>
      <c r="E70" s="5">
        <v>1.76</v>
      </c>
      <c r="F70" s="5">
        <v>2.76</v>
      </c>
      <c r="G70" s="5">
        <v>0</v>
      </c>
      <c r="H70" s="5">
        <v>1.125</v>
      </c>
      <c r="I70" s="5">
        <v>27.83</v>
      </c>
      <c r="J70" s="15">
        <v>145</v>
      </c>
      <c r="K70" s="29">
        <v>0.09</v>
      </c>
      <c r="L70" s="29">
        <v>0.05</v>
      </c>
      <c r="M70" s="29">
        <v>0</v>
      </c>
      <c r="N70" s="29">
        <v>14.5</v>
      </c>
      <c r="O70" s="29">
        <v>1.8</v>
      </c>
    </row>
    <row r="71" spans="1:24" ht="15" thickBot="1" x14ac:dyDescent="0.35">
      <c r="A71" s="34"/>
      <c r="B71" s="40"/>
      <c r="C71" s="20"/>
      <c r="D71" s="5"/>
      <c r="E71" s="6">
        <f t="shared" ref="E71:O71" si="9">SUM(E65:E70)</f>
        <v>35.65</v>
      </c>
      <c r="F71" s="5">
        <f t="shared" si="9"/>
        <v>29.189999999999998</v>
      </c>
      <c r="G71" s="5">
        <f t="shared" si="9"/>
        <v>0.6</v>
      </c>
      <c r="H71" s="16">
        <f t="shared" si="9"/>
        <v>29.314999999999998</v>
      </c>
      <c r="I71" s="5">
        <f t="shared" si="9"/>
        <v>87.59</v>
      </c>
      <c r="J71" s="23">
        <f t="shared" si="9"/>
        <v>718.4</v>
      </c>
      <c r="K71" s="23">
        <f t="shared" si="9"/>
        <v>0.79999999999999993</v>
      </c>
      <c r="L71" s="23">
        <f t="shared" si="9"/>
        <v>0.51</v>
      </c>
      <c r="M71" s="23">
        <f t="shared" si="9"/>
        <v>64</v>
      </c>
      <c r="N71" s="23">
        <f t="shared" si="9"/>
        <v>163</v>
      </c>
      <c r="O71" s="23">
        <f t="shared" si="9"/>
        <v>17</v>
      </c>
    </row>
    <row r="72" spans="1:24" ht="15" thickBot="1" x14ac:dyDescent="0.35">
      <c r="A72" s="34"/>
      <c r="B72" s="41"/>
      <c r="C72" s="20"/>
      <c r="D72" s="5"/>
      <c r="E72" s="5"/>
      <c r="F72" s="6"/>
      <c r="G72" s="6"/>
      <c r="H72" s="6"/>
      <c r="I72" s="6"/>
      <c r="J72" s="24"/>
      <c r="K72" s="43"/>
      <c r="L72" s="43"/>
      <c r="M72" s="43"/>
      <c r="N72" s="43"/>
      <c r="O72" s="43"/>
    </row>
    <row r="73" spans="1:24" ht="15" thickBot="1" x14ac:dyDescent="0.35">
      <c r="A73" s="175" t="s">
        <v>9</v>
      </c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7"/>
    </row>
    <row r="74" spans="1:24" ht="24.6" thickBot="1" x14ac:dyDescent="0.35">
      <c r="A74" s="34" t="s">
        <v>36</v>
      </c>
      <c r="B74" s="40">
        <v>224</v>
      </c>
      <c r="C74" s="20" t="s">
        <v>52</v>
      </c>
      <c r="D74" s="5" t="s">
        <v>160</v>
      </c>
      <c r="E74" s="5">
        <v>16.79</v>
      </c>
      <c r="F74" s="5">
        <v>14.19</v>
      </c>
      <c r="G74" s="5">
        <v>0</v>
      </c>
      <c r="H74" s="5">
        <v>7.25</v>
      </c>
      <c r="I74" s="5">
        <v>17.920000000000002</v>
      </c>
      <c r="J74" s="15">
        <v>194.13</v>
      </c>
      <c r="K74" s="29">
        <v>0.04</v>
      </c>
      <c r="L74" s="29">
        <v>0.03</v>
      </c>
      <c r="M74" s="29">
        <v>0</v>
      </c>
      <c r="N74" s="29">
        <v>116</v>
      </c>
      <c r="O74" s="29">
        <v>0.8</v>
      </c>
    </row>
    <row r="75" spans="1:24" ht="15" thickBot="1" x14ac:dyDescent="0.35">
      <c r="A75" s="34" t="s">
        <v>36</v>
      </c>
      <c r="B75" s="40">
        <v>434</v>
      </c>
      <c r="C75" s="20" t="s">
        <v>63</v>
      </c>
      <c r="D75" s="5">
        <v>150</v>
      </c>
      <c r="E75" s="5">
        <v>5.03</v>
      </c>
      <c r="F75" s="5">
        <v>3.05</v>
      </c>
      <c r="G75" s="5">
        <v>0</v>
      </c>
      <c r="H75" s="5">
        <v>2.65</v>
      </c>
      <c r="I75" s="5">
        <v>5.05</v>
      </c>
      <c r="J75" s="15">
        <v>56.5</v>
      </c>
      <c r="K75" s="29">
        <v>0.04</v>
      </c>
      <c r="L75" s="29">
        <v>0.03</v>
      </c>
      <c r="M75" s="29">
        <v>1.67</v>
      </c>
      <c r="N75" s="29">
        <v>140</v>
      </c>
      <c r="O75" s="29">
        <v>1.1100000000000001</v>
      </c>
    </row>
    <row r="76" spans="1:24" ht="15" thickBot="1" x14ac:dyDescent="0.35">
      <c r="A76" s="34"/>
      <c r="B76" s="40"/>
      <c r="C76" s="20"/>
      <c r="D76" s="5"/>
      <c r="E76" s="6">
        <f t="shared" ref="E76:O76" si="10">SUM(E74:E75)</f>
        <v>21.82</v>
      </c>
      <c r="F76" s="5">
        <f t="shared" si="10"/>
        <v>17.239999999999998</v>
      </c>
      <c r="G76" s="5">
        <f t="shared" si="10"/>
        <v>0</v>
      </c>
      <c r="H76" s="5">
        <f t="shared" si="10"/>
        <v>9.9</v>
      </c>
      <c r="I76" s="5">
        <f t="shared" si="10"/>
        <v>22.970000000000002</v>
      </c>
      <c r="J76" s="23">
        <f t="shared" si="10"/>
        <v>250.63</v>
      </c>
      <c r="K76" s="23">
        <f t="shared" si="10"/>
        <v>0.08</v>
      </c>
      <c r="L76" s="23">
        <f t="shared" si="10"/>
        <v>0.06</v>
      </c>
      <c r="M76" s="23">
        <f t="shared" si="10"/>
        <v>1.67</v>
      </c>
      <c r="N76" s="23">
        <f t="shared" si="10"/>
        <v>256</v>
      </c>
      <c r="O76" s="23">
        <f t="shared" si="10"/>
        <v>1.9100000000000001</v>
      </c>
    </row>
    <row r="77" spans="1:24" ht="15" thickBot="1" x14ac:dyDescent="0.35">
      <c r="A77" s="175" t="s">
        <v>137</v>
      </c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7"/>
    </row>
    <row r="78" spans="1:24" ht="24.6" thickBot="1" x14ac:dyDescent="0.35">
      <c r="A78" s="34" t="s">
        <v>36</v>
      </c>
      <c r="B78" s="40">
        <v>137</v>
      </c>
      <c r="C78" s="20" t="s">
        <v>92</v>
      </c>
      <c r="D78" s="5">
        <v>150</v>
      </c>
      <c r="E78" s="5">
        <v>4.01</v>
      </c>
      <c r="F78" s="5">
        <v>2.89</v>
      </c>
      <c r="G78" s="5"/>
      <c r="H78" s="5">
        <v>3.15</v>
      </c>
      <c r="I78" s="5">
        <v>16.29</v>
      </c>
      <c r="J78" s="15">
        <v>106.05</v>
      </c>
      <c r="K78" s="29">
        <v>0.04</v>
      </c>
      <c r="L78" s="29">
        <v>0.02</v>
      </c>
      <c r="M78" s="29">
        <v>6</v>
      </c>
      <c r="N78" s="29">
        <v>63.6</v>
      </c>
      <c r="O78" s="29">
        <v>2.4</v>
      </c>
    </row>
    <row r="79" spans="1:24" ht="15" thickBot="1" x14ac:dyDescent="0.35">
      <c r="A79" s="34" t="s">
        <v>36</v>
      </c>
      <c r="B79" s="40">
        <v>437</v>
      </c>
      <c r="C79" s="20" t="s">
        <v>144</v>
      </c>
      <c r="D79" s="1">
        <v>150</v>
      </c>
      <c r="E79" s="1">
        <v>8.59</v>
      </c>
      <c r="F79" s="1">
        <v>7.4999999999999997E-2</v>
      </c>
      <c r="G79" s="1"/>
      <c r="H79" s="1">
        <v>7.4999999999999997E-2</v>
      </c>
      <c r="I79" s="1">
        <v>18.68</v>
      </c>
      <c r="J79" s="8">
        <v>77.25</v>
      </c>
      <c r="K79" s="29">
        <v>7.4999999999999997E-2</v>
      </c>
      <c r="L79" s="29">
        <v>7.4999999999999997E-2</v>
      </c>
      <c r="M79" s="29">
        <v>3</v>
      </c>
      <c r="N79" s="29">
        <v>3</v>
      </c>
      <c r="O79" s="29">
        <v>0</v>
      </c>
    </row>
    <row r="80" spans="1:24" ht="15" thickBot="1" x14ac:dyDescent="0.35">
      <c r="A80" s="34" t="s">
        <v>37</v>
      </c>
      <c r="B80" s="40" t="s">
        <v>37</v>
      </c>
      <c r="C80" s="19" t="s">
        <v>7</v>
      </c>
      <c r="D80" s="1">
        <v>30</v>
      </c>
      <c r="E80" s="1">
        <v>1.65</v>
      </c>
      <c r="F80" s="1">
        <v>2.63</v>
      </c>
      <c r="G80" s="1">
        <v>0</v>
      </c>
      <c r="H80" s="1">
        <v>1.3</v>
      </c>
      <c r="I80" s="1">
        <v>17.989999999999998</v>
      </c>
      <c r="J80" s="10">
        <v>91.7</v>
      </c>
      <c r="K80" s="29">
        <v>0.04</v>
      </c>
      <c r="L80" s="29">
        <v>0.01</v>
      </c>
      <c r="M80" s="29">
        <v>0</v>
      </c>
      <c r="N80" s="29">
        <v>7.6</v>
      </c>
      <c r="O80" s="29">
        <v>0.48</v>
      </c>
    </row>
    <row r="81" spans="1:15" ht="15" thickBot="1" x14ac:dyDescent="0.35">
      <c r="A81" s="34"/>
      <c r="B81" s="40"/>
      <c r="C81" s="20"/>
      <c r="D81" s="5"/>
      <c r="E81" s="17">
        <f t="shared" ref="E81:O81" si="11">SUM(E78:E80)</f>
        <v>14.25</v>
      </c>
      <c r="F81" s="6">
        <f t="shared" si="11"/>
        <v>5.5950000000000006</v>
      </c>
      <c r="G81" s="6">
        <f t="shared" si="11"/>
        <v>0</v>
      </c>
      <c r="H81" s="6">
        <f t="shared" si="11"/>
        <v>4.5250000000000004</v>
      </c>
      <c r="I81" s="6">
        <f t="shared" si="11"/>
        <v>52.959999999999994</v>
      </c>
      <c r="J81" s="23">
        <f t="shared" si="11"/>
        <v>275</v>
      </c>
      <c r="K81" s="23">
        <f t="shared" si="11"/>
        <v>0.155</v>
      </c>
      <c r="L81" s="23">
        <f t="shared" si="11"/>
        <v>0.105</v>
      </c>
      <c r="M81" s="23">
        <f t="shared" si="11"/>
        <v>9</v>
      </c>
      <c r="N81" s="23">
        <f t="shared" si="11"/>
        <v>74.199999999999989</v>
      </c>
      <c r="O81" s="23">
        <f t="shared" si="11"/>
        <v>2.88</v>
      </c>
    </row>
    <row r="82" spans="1:15" ht="15" thickBot="1" x14ac:dyDescent="0.35">
      <c r="A82" s="175" t="s">
        <v>117</v>
      </c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7"/>
    </row>
    <row r="83" spans="1:15" ht="24.6" thickBot="1" x14ac:dyDescent="0.35">
      <c r="A83" s="34" t="s">
        <v>36</v>
      </c>
      <c r="B83" s="40">
        <v>435</v>
      </c>
      <c r="C83" s="20" t="s">
        <v>118</v>
      </c>
      <c r="D83" s="5" t="s">
        <v>119</v>
      </c>
      <c r="E83" s="5">
        <v>6.18</v>
      </c>
      <c r="F83" s="5">
        <v>4.5</v>
      </c>
      <c r="G83" s="5">
        <v>0</v>
      </c>
      <c r="H83" s="5">
        <v>0.15</v>
      </c>
      <c r="I83" s="5">
        <v>6</v>
      </c>
      <c r="J83" s="15">
        <v>46.5</v>
      </c>
      <c r="K83" s="29">
        <v>0.06</v>
      </c>
      <c r="L83" s="29">
        <v>0.03</v>
      </c>
      <c r="M83" s="29">
        <v>1.5</v>
      </c>
      <c r="N83" s="29">
        <v>189</v>
      </c>
      <c r="O83" s="29">
        <v>0</v>
      </c>
    </row>
    <row r="84" spans="1:15" ht="15" thickBot="1" x14ac:dyDescent="0.35">
      <c r="A84" s="34" t="s">
        <v>37</v>
      </c>
      <c r="B84" s="40" t="s">
        <v>37</v>
      </c>
      <c r="C84" s="19" t="s">
        <v>7</v>
      </c>
      <c r="D84" s="1">
        <v>30</v>
      </c>
      <c r="E84" s="1">
        <v>1.65</v>
      </c>
      <c r="F84" s="1">
        <v>2.63</v>
      </c>
      <c r="G84" s="1">
        <v>0</v>
      </c>
      <c r="H84" s="1">
        <v>1.3</v>
      </c>
      <c r="I84" s="1">
        <v>17.989999999999998</v>
      </c>
      <c r="J84" s="10">
        <v>91.7</v>
      </c>
      <c r="K84" s="29">
        <v>0.04</v>
      </c>
      <c r="L84" s="29">
        <v>0.01</v>
      </c>
      <c r="M84" s="29">
        <v>0</v>
      </c>
      <c r="N84" s="29">
        <v>7.6</v>
      </c>
      <c r="O84" s="29">
        <v>0.48</v>
      </c>
    </row>
    <row r="85" spans="1:15" ht="15" thickBot="1" x14ac:dyDescent="0.35">
      <c r="A85" s="34"/>
      <c r="B85" s="40"/>
      <c r="C85" s="20"/>
      <c r="D85" s="5"/>
      <c r="E85" s="17">
        <f>E83+E84</f>
        <v>7.83</v>
      </c>
      <c r="F85" s="17">
        <f t="shared" ref="F85:O85" si="12">F83+F84</f>
        <v>7.13</v>
      </c>
      <c r="G85" s="17">
        <f t="shared" si="12"/>
        <v>0</v>
      </c>
      <c r="H85" s="17">
        <f t="shared" si="12"/>
        <v>1.45</v>
      </c>
      <c r="I85" s="17">
        <f t="shared" si="12"/>
        <v>23.99</v>
      </c>
      <c r="J85" s="17">
        <f t="shared" si="12"/>
        <v>138.19999999999999</v>
      </c>
      <c r="K85" s="17">
        <f t="shared" si="12"/>
        <v>0.1</v>
      </c>
      <c r="L85" s="17">
        <f t="shared" si="12"/>
        <v>0.04</v>
      </c>
      <c r="M85" s="17">
        <f t="shared" si="12"/>
        <v>1.5</v>
      </c>
      <c r="N85" s="17">
        <f t="shared" si="12"/>
        <v>196.6</v>
      </c>
      <c r="O85" s="17">
        <f t="shared" si="12"/>
        <v>0.48</v>
      </c>
    </row>
    <row r="86" spans="1:15" ht="15" thickBot="1" x14ac:dyDescent="0.35">
      <c r="A86" s="34"/>
      <c r="B86" s="40"/>
      <c r="C86" s="20" t="s">
        <v>12</v>
      </c>
      <c r="D86" s="5"/>
      <c r="E86" s="17">
        <f>E81+E76+E71+E58+E85+E63</f>
        <v>92.06</v>
      </c>
      <c r="F86" s="17">
        <f t="shared" ref="F86:O86" si="13">F81+F76+F71+F58+F85+F63</f>
        <v>69.674999999999983</v>
      </c>
      <c r="G86" s="17">
        <f t="shared" si="13"/>
        <v>0.6</v>
      </c>
      <c r="H86" s="17">
        <f t="shared" si="13"/>
        <v>55.419999999999995</v>
      </c>
      <c r="I86" s="17">
        <f t="shared" si="13"/>
        <v>258.07</v>
      </c>
      <c r="J86" s="17">
        <f t="shared" si="13"/>
        <v>1796.6</v>
      </c>
      <c r="K86" s="17">
        <f t="shared" si="13"/>
        <v>1.335</v>
      </c>
      <c r="L86" s="17">
        <f t="shared" si="13"/>
        <v>0.84500000000000008</v>
      </c>
      <c r="M86" s="17">
        <f t="shared" si="13"/>
        <v>137.26999999999998</v>
      </c>
      <c r="N86" s="17">
        <f t="shared" si="13"/>
        <v>852.4</v>
      </c>
      <c r="O86" s="17">
        <f t="shared" si="13"/>
        <v>26.35</v>
      </c>
    </row>
    <row r="87" spans="1:15" ht="24.6" thickBot="1" x14ac:dyDescent="0.35">
      <c r="A87" s="34"/>
      <c r="B87" s="40"/>
      <c r="C87" s="20" t="s">
        <v>13</v>
      </c>
      <c r="D87" s="5"/>
      <c r="E87" s="5"/>
      <c r="F87" s="48">
        <f>F86*4/I86</f>
        <v>1.0799395512845349</v>
      </c>
      <c r="G87" s="48"/>
      <c r="H87" s="48">
        <f>H86*4/I86</f>
        <v>0.85899174642538845</v>
      </c>
      <c r="I87" s="48">
        <v>4</v>
      </c>
      <c r="J87" s="15"/>
      <c r="K87" s="43"/>
      <c r="L87" s="43"/>
      <c r="M87" s="43"/>
      <c r="N87" s="43"/>
      <c r="O87" s="43"/>
    </row>
    <row r="88" spans="1:15" ht="15" thickBot="1" x14ac:dyDescent="0.35">
      <c r="A88" s="175" t="s">
        <v>16</v>
      </c>
      <c r="B88" s="176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7"/>
    </row>
    <row r="89" spans="1:15" ht="15" thickBot="1" x14ac:dyDescent="0.35">
      <c r="A89" s="175" t="s">
        <v>6</v>
      </c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7"/>
    </row>
    <row r="90" spans="1:15" ht="24.6" thickBot="1" x14ac:dyDescent="0.35">
      <c r="A90" s="34" t="s">
        <v>141</v>
      </c>
      <c r="B90" s="41">
        <v>286</v>
      </c>
      <c r="C90" s="20" t="s">
        <v>93</v>
      </c>
      <c r="D90" s="5">
        <v>150</v>
      </c>
      <c r="E90" s="5">
        <v>19.2</v>
      </c>
      <c r="F90" s="5">
        <v>10.1</v>
      </c>
      <c r="G90" s="5">
        <v>0</v>
      </c>
      <c r="H90" s="5">
        <v>23.5</v>
      </c>
      <c r="I90" s="5">
        <v>2.2599999999999998</v>
      </c>
      <c r="J90" s="15">
        <v>289.82</v>
      </c>
      <c r="K90" s="29">
        <v>7.0000000000000007E-2</v>
      </c>
      <c r="L90" s="29">
        <v>0.04</v>
      </c>
      <c r="M90" s="29">
        <v>1</v>
      </c>
      <c r="N90" s="29">
        <v>108</v>
      </c>
      <c r="O90" s="29">
        <v>3</v>
      </c>
    </row>
    <row r="91" spans="1:15" ht="18" customHeight="1" thickBot="1" x14ac:dyDescent="0.35">
      <c r="A91" s="34" t="s">
        <v>36</v>
      </c>
      <c r="B91" s="40">
        <v>430</v>
      </c>
      <c r="C91" s="20" t="s">
        <v>10</v>
      </c>
      <c r="D91" s="5">
        <v>150</v>
      </c>
      <c r="E91" s="5">
        <v>0.63</v>
      </c>
      <c r="F91" s="5">
        <v>0.1</v>
      </c>
      <c r="G91" s="5">
        <v>0</v>
      </c>
      <c r="H91" s="5">
        <v>0</v>
      </c>
      <c r="I91" s="5">
        <v>9.6999999999999993</v>
      </c>
      <c r="J91" s="15">
        <v>37</v>
      </c>
      <c r="K91" s="29">
        <v>0</v>
      </c>
      <c r="L91" s="29">
        <v>0</v>
      </c>
      <c r="M91" s="29">
        <v>0</v>
      </c>
      <c r="N91" s="29">
        <v>5</v>
      </c>
      <c r="O91" s="29">
        <v>1</v>
      </c>
    </row>
    <row r="92" spans="1:15" ht="15" thickBot="1" x14ac:dyDescent="0.35">
      <c r="A92" s="34" t="s">
        <v>37</v>
      </c>
      <c r="B92" s="40" t="s">
        <v>37</v>
      </c>
      <c r="C92" s="19" t="s">
        <v>7</v>
      </c>
      <c r="D92" s="1">
        <v>30</v>
      </c>
      <c r="E92" s="1">
        <v>1.65</v>
      </c>
      <c r="F92" s="1">
        <v>2.63</v>
      </c>
      <c r="G92" s="1">
        <v>0</v>
      </c>
      <c r="H92" s="1">
        <v>1.3</v>
      </c>
      <c r="I92" s="1">
        <v>17.989999999999998</v>
      </c>
      <c r="J92" s="10">
        <v>91.7</v>
      </c>
      <c r="K92" s="29">
        <v>0.04</v>
      </c>
      <c r="L92" s="29">
        <v>0.01</v>
      </c>
      <c r="M92" s="29">
        <v>0</v>
      </c>
      <c r="N92" s="29">
        <v>7.6</v>
      </c>
      <c r="O92" s="29">
        <v>0.48</v>
      </c>
    </row>
    <row r="93" spans="1:15" ht="15" thickBot="1" x14ac:dyDescent="0.35">
      <c r="A93" s="34"/>
      <c r="B93" s="40"/>
      <c r="C93" s="28"/>
      <c r="D93" s="5"/>
      <c r="E93" s="6">
        <f t="shared" ref="E93:O93" si="14">SUM(E90:E92)</f>
        <v>21.479999999999997</v>
      </c>
      <c r="F93" s="5">
        <f t="shared" si="14"/>
        <v>12.829999999999998</v>
      </c>
      <c r="G93" s="5">
        <f t="shared" si="14"/>
        <v>0</v>
      </c>
      <c r="H93" s="5">
        <f t="shared" si="14"/>
        <v>24.8</v>
      </c>
      <c r="I93" s="5">
        <f t="shared" si="14"/>
        <v>29.949999999999996</v>
      </c>
      <c r="J93" s="23">
        <f t="shared" si="14"/>
        <v>418.52</v>
      </c>
      <c r="K93" s="23">
        <f t="shared" si="14"/>
        <v>0.11000000000000001</v>
      </c>
      <c r="L93" s="23">
        <f t="shared" si="14"/>
        <v>0.05</v>
      </c>
      <c r="M93" s="23">
        <f t="shared" si="14"/>
        <v>1</v>
      </c>
      <c r="N93" s="23">
        <f t="shared" si="14"/>
        <v>120.6</v>
      </c>
      <c r="O93" s="23">
        <f t="shared" si="14"/>
        <v>4.4800000000000004</v>
      </c>
    </row>
    <row r="94" spans="1:15" ht="15" thickBot="1" x14ac:dyDescent="0.35">
      <c r="A94" s="175" t="s">
        <v>153</v>
      </c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7"/>
    </row>
    <row r="95" spans="1:15" ht="15" thickBot="1" x14ac:dyDescent="0.35">
      <c r="A95" s="34" t="s">
        <v>37</v>
      </c>
      <c r="B95" s="40" t="s">
        <v>37</v>
      </c>
      <c r="C95" s="20" t="s">
        <v>20</v>
      </c>
      <c r="D95" s="5">
        <v>90</v>
      </c>
      <c r="E95" s="5">
        <v>6.01</v>
      </c>
      <c r="F95" s="5">
        <v>0.4</v>
      </c>
      <c r="G95" s="5">
        <v>0</v>
      </c>
      <c r="H95" s="5">
        <v>0.3</v>
      </c>
      <c r="I95" s="5">
        <v>10.3</v>
      </c>
      <c r="J95" s="15">
        <v>47</v>
      </c>
      <c r="K95" s="29">
        <v>0.04</v>
      </c>
      <c r="L95" s="29">
        <v>0.04</v>
      </c>
      <c r="M95" s="29">
        <v>6</v>
      </c>
      <c r="N95" s="29">
        <v>14.4</v>
      </c>
      <c r="O95" s="29">
        <v>2.76</v>
      </c>
    </row>
    <row r="96" spans="1:15" ht="15" thickBot="1" x14ac:dyDescent="0.35">
      <c r="A96" s="34"/>
      <c r="B96" s="34"/>
      <c r="C96" s="18"/>
      <c r="D96" s="15"/>
      <c r="E96" s="15"/>
      <c r="F96" s="15"/>
      <c r="G96" s="15"/>
      <c r="H96" s="15"/>
      <c r="I96" s="15"/>
      <c r="J96" s="25"/>
      <c r="K96" s="43"/>
      <c r="L96" s="43"/>
      <c r="M96" s="43"/>
      <c r="N96" s="43"/>
      <c r="O96" s="43"/>
    </row>
    <row r="97" spans="1:15" ht="15" thickBot="1" x14ac:dyDescent="0.35">
      <c r="A97" s="34"/>
      <c r="B97" s="34"/>
      <c r="C97" s="18"/>
      <c r="D97" s="15"/>
      <c r="E97" s="15"/>
      <c r="F97" s="15"/>
      <c r="G97" s="15"/>
      <c r="H97" s="15"/>
      <c r="I97" s="15"/>
      <c r="J97" s="25"/>
      <c r="K97" s="43"/>
      <c r="L97" s="43"/>
      <c r="M97" s="43"/>
      <c r="N97" s="43"/>
      <c r="O97" s="43"/>
    </row>
    <row r="98" spans="1:15" ht="15" thickBot="1" x14ac:dyDescent="0.35">
      <c r="A98" s="34"/>
      <c r="B98" s="34"/>
      <c r="C98" s="18"/>
      <c r="D98" s="15"/>
      <c r="E98" s="17">
        <f t="shared" ref="E98:O98" si="15">SUM(E95:E97)</f>
        <v>6.01</v>
      </c>
      <c r="F98" s="17">
        <f t="shared" si="15"/>
        <v>0.4</v>
      </c>
      <c r="G98" s="17">
        <f t="shared" si="15"/>
        <v>0</v>
      </c>
      <c r="H98" s="17">
        <f t="shared" si="15"/>
        <v>0.3</v>
      </c>
      <c r="I98" s="17">
        <f t="shared" si="15"/>
        <v>10.3</v>
      </c>
      <c r="J98" s="17">
        <f t="shared" si="15"/>
        <v>47</v>
      </c>
      <c r="K98" s="17">
        <f t="shared" si="15"/>
        <v>0.04</v>
      </c>
      <c r="L98" s="17">
        <f t="shared" si="15"/>
        <v>0.04</v>
      </c>
      <c r="M98" s="17">
        <f t="shared" si="15"/>
        <v>6</v>
      </c>
      <c r="N98" s="17">
        <f t="shared" si="15"/>
        <v>14.4</v>
      </c>
      <c r="O98" s="17">
        <f t="shared" si="15"/>
        <v>2.76</v>
      </c>
    </row>
    <row r="99" spans="1:15" ht="15" thickBot="1" x14ac:dyDescent="0.35">
      <c r="A99" s="175" t="s">
        <v>8</v>
      </c>
      <c r="B99" s="176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7"/>
    </row>
    <row r="100" spans="1:15" ht="15" thickBot="1" x14ac:dyDescent="0.35">
      <c r="A100" s="34" t="s">
        <v>37</v>
      </c>
      <c r="B100" s="40" t="s">
        <v>37</v>
      </c>
      <c r="C100" s="19" t="s">
        <v>159</v>
      </c>
      <c r="D100" s="1">
        <v>20</v>
      </c>
      <c r="E100" s="1">
        <v>3.41</v>
      </c>
      <c r="F100" s="1">
        <v>6.39</v>
      </c>
      <c r="G100" s="1"/>
      <c r="H100" s="1">
        <v>6.39</v>
      </c>
      <c r="I100" s="1">
        <v>1.44</v>
      </c>
      <c r="J100" s="10">
        <v>89.1</v>
      </c>
      <c r="K100" s="29">
        <v>1.7999999999999999E-2</v>
      </c>
      <c r="L100" s="29">
        <v>0.01</v>
      </c>
      <c r="M100" s="29">
        <v>1.5</v>
      </c>
      <c r="N100" s="29">
        <v>23.4</v>
      </c>
      <c r="O100" s="29">
        <v>0.45</v>
      </c>
    </row>
    <row r="101" spans="1:15" ht="24.6" thickBot="1" x14ac:dyDescent="0.35">
      <c r="A101" s="34" t="s">
        <v>36</v>
      </c>
      <c r="B101" s="40">
        <v>83</v>
      </c>
      <c r="C101" s="20" t="s">
        <v>17</v>
      </c>
      <c r="D101" s="5" t="s">
        <v>81</v>
      </c>
      <c r="E101" s="5">
        <v>4.29</v>
      </c>
      <c r="F101" s="5">
        <v>3.2</v>
      </c>
      <c r="G101" s="5">
        <v>0.1</v>
      </c>
      <c r="H101" s="5">
        <v>5.6</v>
      </c>
      <c r="I101" s="5">
        <v>15.6</v>
      </c>
      <c r="J101" s="15">
        <v>86</v>
      </c>
      <c r="K101" s="29">
        <v>0.04</v>
      </c>
      <c r="L101" s="29">
        <v>0.02</v>
      </c>
      <c r="M101" s="29">
        <v>20</v>
      </c>
      <c r="N101" s="29">
        <v>51</v>
      </c>
      <c r="O101" s="29">
        <v>0.7</v>
      </c>
    </row>
    <row r="102" spans="1:15" ht="15" thickBot="1" x14ac:dyDescent="0.35">
      <c r="A102" s="34" t="s">
        <v>37</v>
      </c>
      <c r="B102" s="40" t="s">
        <v>37</v>
      </c>
      <c r="C102" s="20" t="s">
        <v>43</v>
      </c>
      <c r="D102" s="5">
        <v>70</v>
      </c>
      <c r="E102" s="5">
        <v>17.72</v>
      </c>
      <c r="F102" s="5">
        <v>15.5</v>
      </c>
      <c r="G102" s="5">
        <v>0</v>
      </c>
      <c r="H102" s="5">
        <v>7.88</v>
      </c>
      <c r="I102" s="5">
        <v>4.3</v>
      </c>
      <c r="J102" s="15">
        <v>150.5</v>
      </c>
      <c r="K102" s="29">
        <v>0.05</v>
      </c>
      <c r="L102" s="29">
        <v>0.03</v>
      </c>
      <c r="M102" s="29">
        <v>1.4</v>
      </c>
      <c r="N102" s="29">
        <v>28</v>
      </c>
      <c r="O102" s="29">
        <v>1.4</v>
      </c>
    </row>
    <row r="103" spans="1:15" ht="15" thickBot="1" x14ac:dyDescent="0.35">
      <c r="A103" s="34" t="s">
        <v>36</v>
      </c>
      <c r="B103" s="40">
        <v>335</v>
      </c>
      <c r="C103" s="20" t="s">
        <v>40</v>
      </c>
      <c r="D103" s="5">
        <v>180</v>
      </c>
      <c r="E103" s="5">
        <v>5.6</v>
      </c>
      <c r="F103" s="5">
        <v>4.4800000000000004</v>
      </c>
      <c r="G103" s="5">
        <v>0</v>
      </c>
      <c r="H103" s="5">
        <v>7.78</v>
      </c>
      <c r="I103" s="5">
        <v>29.16</v>
      </c>
      <c r="J103" s="15">
        <v>203.04</v>
      </c>
      <c r="K103" s="29">
        <v>0.17</v>
      </c>
      <c r="L103" s="29">
        <v>0.1</v>
      </c>
      <c r="M103" s="29">
        <v>6</v>
      </c>
      <c r="N103" s="29">
        <v>56.4</v>
      </c>
      <c r="O103" s="29">
        <v>1.32</v>
      </c>
    </row>
    <row r="104" spans="1:15" ht="24.6" thickBot="1" x14ac:dyDescent="0.35">
      <c r="A104" s="34" t="s">
        <v>36</v>
      </c>
      <c r="B104" s="40">
        <v>402</v>
      </c>
      <c r="C104" s="20" t="s">
        <v>27</v>
      </c>
      <c r="D104" s="5">
        <v>170</v>
      </c>
      <c r="E104" s="5">
        <v>1.84</v>
      </c>
      <c r="F104" s="5">
        <v>0.88</v>
      </c>
      <c r="G104" s="5">
        <v>0</v>
      </c>
      <c r="H104" s="5">
        <v>0</v>
      </c>
      <c r="I104" s="5">
        <v>22.92</v>
      </c>
      <c r="J104" s="15">
        <v>91.3</v>
      </c>
      <c r="K104" s="29">
        <v>0.02</v>
      </c>
      <c r="L104" s="29">
        <v>0.01</v>
      </c>
      <c r="M104" s="29">
        <v>0</v>
      </c>
      <c r="N104" s="29">
        <v>21</v>
      </c>
      <c r="O104" s="29">
        <v>0.7</v>
      </c>
    </row>
    <row r="105" spans="1:15" ht="15" thickBot="1" x14ac:dyDescent="0.35">
      <c r="A105" s="34" t="s">
        <v>37</v>
      </c>
      <c r="B105" s="40" t="s">
        <v>37</v>
      </c>
      <c r="C105" s="19" t="s">
        <v>7</v>
      </c>
      <c r="D105" s="1">
        <v>25</v>
      </c>
      <c r="E105" s="1">
        <v>1.38</v>
      </c>
      <c r="F105" s="1">
        <v>2.63</v>
      </c>
      <c r="G105" s="1">
        <v>0</v>
      </c>
      <c r="H105" s="1">
        <v>1.3</v>
      </c>
      <c r="I105" s="1">
        <v>17.989999999999998</v>
      </c>
      <c r="J105" s="10">
        <v>91.7</v>
      </c>
      <c r="K105" s="29">
        <v>0.04</v>
      </c>
      <c r="L105" s="29">
        <v>0.01</v>
      </c>
      <c r="M105" s="29">
        <v>0</v>
      </c>
      <c r="N105" s="29">
        <v>7.6</v>
      </c>
      <c r="O105" s="29">
        <v>0.48</v>
      </c>
    </row>
    <row r="106" spans="1:15" ht="24.6" thickBot="1" x14ac:dyDescent="0.35">
      <c r="A106" s="34" t="s">
        <v>37</v>
      </c>
      <c r="B106" s="40" t="s">
        <v>37</v>
      </c>
      <c r="C106" s="20" t="s">
        <v>138</v>
      </c>
      <c r="D106" s="5">
        <v>50</v>
      </c>
      <c r="E106" s="5">
        <v>1.76</v>
      </c>
      <c r="F106" s="5">
        <v>2.76</v>
      </c>
      <c r="G106" s="5">
        <v>0</v>
      </c>
      <c r="H106" s="5">
        <v>1.125</v>
      </c>
      <c r="I106" s="5">
        <v>27.83</v>
      </c>
      <c r="J106" s="15">
        <v>145</v>
      </c>
      <c r="K106" s="29">
        <v>0.09</v>
      </c>
      <c r="L106" s="29">
        <v>0.05</v>
      </c>
      <c r="M106" s="29">
        <v>0</v>
      </c>
      <c r="N106" s="29">
        <v>14.5</v>
      </c>
      <c r="O106" s="29">
        <v>1.8</v>
      </c>
    </row>
    <row r="107" spans="1:15" ht="15" thickBot="1" x14ac:dyDescent="0.35">
      <c r="A107" s="34"/>
      <c r="B107" s="41"/>
      <c r="C107" s="42"/>
      <c r="D107" s="5"/>
      <c r="E107" s="6">
        <f t="shared" ref="E107:O107" si="16">SUM(E100:E106)</f>
        <v>36</v>
      </c>
      <c r="F107" s="5">
        <f t="shared" si="16"/>
        <v>35.839999999999996</v>
      </c>
      <c r="G107" s="5">
        <f t="shared" si="16"/>
        <v>0.1</v>
      </c>
      <c r="H107" s="5">
        <f t="shared" si="16"/>
        <v>30.074999999999999</v>
      </c>
      <c r="I107" s="5">
        <f t="shared" si="16"/>
        <v>119.24</v>
      </c>
      <c r="J107" s="23">
        <f t="shared" si="16"/>
        <v>856.64</v>
      </c>
      <c r="K107" s="23">
        <f t="shared" si="16"/>
        <v>0.42800000000000005</v>
      </c>
      <c r="L107" s="23">
        <f t="shared" si="16"/>
        <v>0.23000000000000004</v>
      </c>
      <c r="M107" s="23">
        <f t="shared" si="16"/>
        <v>28.9</v>
      </c>
      <c r="N107" s="23">
        <f t="shared" si="16"/>
        <v>201.9</v>
      </c>
      <c r="O107" s="23">
        <f t="shared" si="16"/>
        <v>6.8500000000000005</v>
      </c>
    </row>
    <row r="108" spans="1:15" ht="15" thickBot="1" x14ac:dyDescent="0.35">
      <c r="A108" s="34"/>
      <c r="B108" s="40"/>
      <c r="C108" s="21"/>
      <c r="D108" s="5"/>
      <c r="E108" s="5"/>
      <c r="F108" s="6"/>
      <c r="G108" s="6"/>
      <c r="H108" s="6"/>
      <c r="I108" s="6"/>
      <c r="J108" s="24"/>
      <c r="K108" s="43"/>
      <c r="L108" s="43"/>
      <c r="M108" s="43"/>
      <c r="N108" s="43"/>
      <c r="O108" s="43"/>
    </row>
    <row r="109" spans="1:15" ht="15" thickBot="1" x14ac:dyDescent="0.35">
      <c r="A109" s="175" t="s">
        <v>9</v>
      </c>
      <c r="B109" s="176"/>
      <c r="C109" s="176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7"/>
    </row>
    <row r="110" spans="1:15" ht="15" thickBot="1" x14ac:dyDescent="0.35">
      <c r="A110" s="30" t="s">
        <v>36</v>
      </c>
      <c r="B110" s="30">
        <v>219</v>
      </c>
      <c r="C110" s="20" t="s">
        <v>62</v>
      </c>
      <c r="D110" s="1" t="s">
        <v>157</v>
      </c>
      <c r="E110" s="1">
        <v>22.8</v>
      </c>
      <c r="F110" s="1">
        <v>15.5</v>
      </c>
      <c r="G110" s="1">
        <v>0</v>
      </c>
      <c r="H110" s="1">
        <v>13.5</v>
      </c>
      <c r="I110" s="1">
        <v>18.600000000000001</v>
      </c>
      <c r="J110" s="10">
        <v>270</v>
      </c>
      <c r="K110" s="29">
        <v>0.06</v>
      </c>
      <c r="L110" s="29">
        <v>0.03</v>
      </c>
      <c r="M110" s="29">
        <v>1</v>
      </c>
      <c r="N110" s="29">
        <v>159</v>
      </c>
      <c r="O110" s="29">
        <v>0.8</v>
      </c>
    </row>
    <row r="111" spans="1:15" ht="15" thickBot="1" x14ac:dyDescent="0.35">
      <c r="A111" s="34" t="s">
        <v>36</v>
      </c>
      <c r="B111" s="40">
        <v>430</v>
      </c>
      <c r="C111" s="20" t="s">
        <v>10</v>
      </c>
      <c r="D111" s="5">
        <v>150</v>
      </c>
      <c r="E111" s="5">
        <v>0.63</v>
      </c>
      <c r="F111" s="5">
        <v>0.1</v>
      </c>
      <c r="G111" s="5">
        <v>0</v>
      </c>
      <c r="H111" s="5">
        <v>0</v>
      </c>
      <c r="I111" s="5">
        <v>9.6999999999999993</v>
      </c>
      <c r="J111" s="15">
        <v>37</v>
      </c>
      <c r="K111" s="29">
        <v>0</v>
      </c>
      <c r="L111" s="29">
        <v>0</v>
      </c>
      <c r="M111" s="29">
        <v>0</v>
      </c>
      <c r="N111" s="29">
        <v>5</v>
      </c>
      <c r="O111" s="29">
        <v>1</v>
      </c>
    </row>
    <row r="112" spans="1:15" ht="15" thickBot="1" x14ac:dyDescent="0.35">
      <c r="A112" s="34"/>
      <c r="B112" s="41"/>
      <c r="C112" s="20"/>
      <c r="D112" s="5"/>
      <c r="E112" s="6">
        <f t="shared" ref="E112:O112" si="17">SUM(E110:E111)</f>
        <v>23.43</v>
      </c>
      <c r="F112" s="5">
        <f t="shared" si="17"/>
        <v>15.6</v>
      </c>
      <c r="G112" s="5">
        <f t="shared" si="17"/>
        <v>0</v>
      </c>
      <c r="H112" s="5">
        <f t="shared" si="17"/>
        <v>13.5</v>
      </c>
      <c r="I112" s="5">
        <f t="shared" si="17"/>
        <v>28.3</v>
      </c>
      <c r="J112" s="23">
        <f t="shared" si="17"/>
        <v>307</v>
      </c>
      <c r="K112" s="23">
        <f t="shared" si="17"/>
        <v>0.06</v>
      </c>
      <c r="L112" s="23">
        <f t="shared" si="17"/>
        <v>0.03</v>
      </c>
      <c r="M112" s="23">
        <f t="shared" si="17"/>
        <v>1</v>
      </c>
      <c r="N112" s="23">
        <f t="shared" si="17"/>
        <v>164</v>
      </c>
      <c r="O112" s="23">
        <f t="shared" si="17"/>
        <v>1.8</v>
      </c>
    </row>
    <row r="113" spans="1:15" ht="15" thickBot="1" x14ac:dyDescent="0.35">
      <c r="A113" s="175" t="s">
        <v>137</v>
      </c>
      <c r="B113" s="176"/>
      <c r="C113" s="176"/>
      <c r="D113" s="176"/>
      <c r="E113" s="176"/>
      <c r="F113" s="176"/>
      <c r="G113" s="176"/>
      <c r="H113" s="176"/>
      <c r="I113" s="176"/>
      <c r="J113" s="176"/>
      <c r="K113" s="176"/>
      <c r="L113" s="176"/>
      <c r="M113" s="176"/>
      <c r="N113" s="176"/>
      <c r="O113" s="177"/>
    </row>
    <row r="114" spans="1:15" ht="24.6" thickBot="1" x14ac:dyDescent="0.35">
      <c r="A114" s="34" t="s">
        <v>36</v>
      </c>
      <c r="B114" s="40">
        <v>342</v>
      </c>
      <c r="C114" s="20" t="s">
        <v>94</v>
      </c>
      <c r="D114" s="5">
        <v>150</v>
      </c>
      <c r="E114" s="5">
        <v>5.39</v>
      </c>
      <c r="F114" s="5">
        <v>1.98</v>
      </c>
      <c r="G114" s="5"/>
      <c r="H114" s="5">
        <v>4.6100000000000003</v>
      </c>
      <c r="I114" s="5">
        <v>12.11</v>
      </c>
      <c r="J114" s="15">
        <v>97.88</v>
      </c>
      <c r="K114" s="29">
        <v>0.06</v>
      </c>
      <c r="L114" s="29">
        <v>0.04</v>
      </c>
      <c r="M114" s="29">
        <v>5.01</v>
      </c>
      <c r="N114" s="29">
        <v>42.94</v>
      </c>
      <c r="O114" s="29">
        <v>0.81</v>
      </c>
    </row>
    <row r="115" spans="1:15" ht="15" thickBot="1" x14ac:dyDescent="0.35">
      <c r="A115" s="34" t="s">
        <v>36</v>
      </c>
      <c r="B115" s="41">
        <v>436</v>
      </c>
      <c r="C115" s="20" t="s">
        <v>116</v>
      </c>
      <c r="D115" s="5">
        <v>150</v>
      </c>
      <c r="E115" s="5">
        <v>1.56</v>
      </c>
      <c r="F115" s="5">
        <v>0.15</v>
      </c>
      <c r="G115" s="5"/>
      <c r="H115" s="5">
        <v>0</v>
      </c>
      <c r="I115" s="5">
        <v>19.3</v>
      </c>
      <c r="J115" s="15">
        <v>78.75</v>
      </c>
      <c r="K115" s="37">
        <v>0.01</v>
      </c>
      <c r="L115" s="37">
        <v>0.01</v>
      </c>
      <c r="M115" s="37">
        <v>9.75</v>
      </c>
      <c r="N115" s="37">
        <v>6</v>
      </c>
      <c r="O115" s="37">
        <v>0</v>
      </c>
    </row>
    <row r="116" spans="1:15" ht="15" thickBot="1" x14ac:dyDescent="0.35">
      <c r="A116" s="34" t="s">
        <v>37</v>
      </c>
      <c r="B116" s="40" t="s">
        <v>37</v>
      </c>
      <c r="C116" s="20" t="s">
        <v>140</v>
      </c>
      <c r="D116" s="5">
        <v>20</v>
      </c>
      <c r="E116" s="5">
        <v>4.54</v>
      </c>
      <c r="F116" s="5">
        <v>0.7</v>
      </c>
      <c r="G116" s="5"/>
      <c r="H116" s="5">
        <v>0.8</v>
      </c>
      <c r="I116" s="5">
        <v>18.600000000000001</v>
      </c>
      <c r="J116" s="15">
        <v>85</v>
      </c>
      <c r="K116" s="29">
        <v>0.02</v>
      </c>
      <c r="L116" s="29">
        <v>0.01</v>
      </c>
      <c r="M116" s="29">
        <v>0</v>
      </c>
      <c r="N116" s="29">
        <v>5.8</v>
      </c>
      <c r="O116" s="29">
        <v>0.42</v>
      </c>
    </row>
    <row r="117" spans="1:15" ht="15" thickBot="1" x14ac:dyDescent="0.35">
      <c r="A117" s="34" t="s">
        <v>37</v>
      </c>
      <c r="B117" s="40" t="s">
        <v>37</v>
      </c>
      <c r="C117" s="19" t="s">
        <v>7</v>
      </c>
      <c r="D117" s="1">
        <v>30</v>
      </c>
      <c r="E117" s="1">
        <v>1.65</v>
      </c>
      <c r="F117" s="1">
        <v>2.63</v>
      </c>
      <c r="G117" s="1">
        <v>0</v>
      </c>
      <c r="H117" s="1">
        <v>1.3</v>
      </c>
      <c r="I117" s="1">
        <v>17.989999999999998</v>
      </c>
      <c r="J117" s="10">
        <v>91.7</v>
      </c>
      <c r="K117" s="29">
        <v>0.04</v>
      </c>
      <c r="L117" s="29">
        <v>0.01</v>
      </c>
      <c r="M117" s="29">
        <v>0</v>
      </c>
      <c r="N117" s="29">
        <v>7.6</v>
      </c>
      <c r="O117" s="29">
        <v>0.48</v>
      </c>
    </row>
    <row r="118" spans="1:15" ht="15" thickBot="1" x14ac:dyDescent="0.35">
      <c r="A118" s="34"/>
      <c r="B118" s="40"/>
      <c r="C118" s="20"/>
      <c r="D118" s="5"/>
      <c r="E118" s="6">
        <f t="shared" ref="E118:O118" si="18">SUM(E114:E117)</f>
        <v>13.139999999999999</v>
      </c>
      <c r="F118" s="6">
        <f t="shared" si="18"/>
        <v>5.46</v>
      </c>
      <c r="G118" s="6">
        <f t="shared" si="18"/>
        <v>0</v>
      </c>
      <c r="H118" s="6">
        <f t="shared" si="18"/>
        <v>6.71</v>
      </c>
      <c r="I118" s="6">
        <f t="shared" si="18"/>
        <v>68</v>
      </c>
      <c r="J118" s="23">
        <f t="shared" si="18"/>
        <v>353.33</v>
      </c>
      <c r="K118" s="23">
        <f t="shared" si="18"/>
        <v>0.13</v>
      </c>
      <c r="L118" s="23">
        <f t="shared" si="18"/>
        <v>7.0000000000000007E-2</v>
      </c>
      <c r="M118" s="23">
        <f t="shared" si="18"/>
        <v>14.76</v>
      </c>
      <c r="N118" s="23">
        <f t="shared" si="18"/>
        <v>62.339999999999996</v>
      </c>
      <c r="O118" s="23">
        <f t="shared" si="18"/>
        <v>1.71</v>
      </c>
    </row>
    <row r="119" spans="1:15" ht="15" thickBot="1" x14ac:dyDescent="0.35">
      <c r="A119" s="175" t="s">
        <v>117</v>
      </c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7"/>
    </row>
    <row r="120" spans="1:15" ht="15" thickBot="1" x14ac:dyDescent="0.35">
      <c r="A120" s="34" t="s">
        <v>37</v>
      </c>
      <c r="B120" s="40" t="s">
        <v>37</v>
      </c>
      <c r="C120" s="20" t="s">
        <v>74</v>
      </c>
      <c r="D120" s="5">
        <v>150</v>
      </c>
      <c r="E120" s="5">
        <v>6.61</v>
      </c>
      <c r="F120" s="5">
        <v>4.5</v>
      </c>
      <c r="G120" s="5">
        <v>0</v>
      </c>
      <c r="H120" s="5">
        <v>0.15</v>
      </c>
      <c r="I120" s="5">
        <v>6</v>
      </c>
      <c r="J120" s="15">
        <v>46.5</v>
      </c>
      <c r="K120" s="29">
        <v>7.0000000000000007E-2</v>
      </c>
      <c r="L120" s="29">
        <v>0.03</v>
      </c>
      <c r="M120" s="29">
        <v>1.67</v>
      </c>
      <c r="N120" s="29">
        <v>210</v>
      </c>
      <c r="O120" s="29">
        <v>0</v>
      </c>
    </row>
    <row r="121" spans="1:15" ht="15" thickBot="1" x14ac:dyDescent="0.35">
      <c r="A121" s="34" t="s">
        <v>37</v>
      </c>
      <c r="B121" s="40" t="s">
        <v>37</v>
      </c>
      <c r="C121" s="19" t="s">
        <v>7</v>
      </c>
      <c r="D121" s="1">
        <v>30</v>
      </c>
      <c r="E121" s="1">
        <v>1.65</v>
      </c>
      <c r="F121" s="1">
        <v>2.63</v>
      </c>
      <c r="G121" s="1">
        <v>0</v>
      </c>
      <c r="H121" s="1">
        <v>1.3</v>
      </c>
      <c r="I121" s="1">
        <v>17.989999999999998</v>
      </c>
      <c r="J121" s="10">
        <v>91.7</v>
      </c>
      <c r="K121" s="29">
        <v>0.04</v>
      </c>
      <c r="L121" s="29">
        <v>0.01</v>
      </c>
      <c r="M121" s="29">
        <v>0</v>
      </c>
      <c r="N121" s="29">
        <v>7.6</v>
      </c>
      <c r="O121" s="29">
        <v>0.48</v>
      </c>
    </row>
    <row r="122" spans="1:15" ht="15" thickBot="1" x14ac:dyDescent="0.35">
      <c r="A122" s="34"/>
      <c r="B122" s="40"/>
      <c r="C122" s="20"/>
      <c r="D122" s="5"/>
      <c r="E122" s="6">
        <f>E120+E121</f>
        <v>8.26</v>
      </c>
      <c r="F122" s="6">
        <f t="shared" ref="F122:O122" si="19">F120+F121</f>
        <v>7.13</v>
      </c>
      <c r="G122" s="6">
        <f t="shared" si="19"/>
        <v>0</v>
      </c>
      <c r="H122" s="6">
        <f t="shared" si="19"/>
        <v>1.45</v>
      </c>
      <c r="I122" s="6">
        <f t="shared" si="19"/>
        <v>23.99</v>
      </c>
      <c r="J122" s="6">
        <f t="shared" si="19"/>
        <v>138.19999999999999</v>
      </c>
      <c r="K122" s="6">
        <f t="shared" si="19"/>
        <v>0.11000000000000001</v>
      </c>
      <c r="L122" s="6">
        <f t="shared" si="19"/>
        <v>0.04</v>
      </c>
      <c r="M122" s="6">
        <f t="shared" si="19"/>
        <v>1.67</v>
      </c>
      <c r="N122" s="6">
        <f t="shared" si="19"/>
        <v>217.6</v>
      </c>
      <c r="O122" s="6">
        <f t="shared" si="19"/>
        <v>0.48</v>
      </c>
    </row>
    <row r="123" spans="1:15" ht="15" thickBot="1" x14ac:dyDescent="0.35">
      <c r="A123" s="34"/>
      <c r="B123" s="40"/>
      <c r="C123" s="20" t="s">
        <v>12</v>
      </c>
      <c r="D123" s="5"/>
      <c r="E123" s="17">
        <f>E118+E112+E107+E93+E122+E98</f>
        <v>108.32</v>
      </c>
      <c r="F123" s="17">
        <f t="shared" ref="F123:O123" si="20">F118+F112+F107+F93+F122+F98</f>
        <v>77.259999999999991</v>
      </c>
      <c r="G123" s="17">
        <f t="shared" si="20"/>
        <v>0.1</v>
      </c>
      <c r="H123" s="17">
        <f t="shared" si="20"/>
        <v>76.834999999999994</v>
      </c>
      <c r="I123" s="17">
        <f t="shared" si="20"/>
        <v>279.77999999999997</v>
      </c>
      <c r="J123" s="17">
        <f t="shared" si="20"/>
        <v>2120.6899999999996</v>
      </c>
      <c r="K123" s="17">
        <f t="shared" si="20"/>
        <v>0.87800000000000011</v>
      </c>
      <c r="L123" s="17">
        <f t="shared" si="20"/>
        <v>0.46</v>
      </c>
      <c r="M123" s="17">
        <f t="shared" si="20"/>
        <v>53.33</v>
      </c>
      <c r="N123" s="17">
        <f t="shared" si="20"/>
        <v>780.84</v>
      </c>
      <c r="O123" s="17">
        <f t="shared" si="20"/>
        <v>18.079999999999998</v>
      </c>
    </row>
    <row r="124" spans="1:15" ht="24.6" thickBot="1" x14ac:dyDescent="0.35">
      <c r="A124" s="34"/>
      <c r="B124" s="40"/>
      <c r="C124" s="20" t="s">
        <v>13</v>
      </c>
      <c r="D124" s="5"/>
      <c r="E124" s="5"/>
      <c r="F124" s="48">
        <f>F123*4/I123</f>
        <v>1.1045821717063407</v>
      </c>
      <c r="G124" s="48"/>
      <c r="H124" s="48">
        <f>H123*4/I123</f>
        <v>1.0985059689756238</v>
      </c>
      <c r="I124" s="48">
        <v>4</v>
      </c>
      <c r="J124" s="23"/>
      <c r="K124" s="43"/>
      <c r="L124" s="43"/>
      <c r="M124" s="43"/>
      <c r="N124" s="43"/>
      <c r="O124" s="43"/>
    </row>
    <row r="125" spans="1:15" ht="15" thickBot="1" x14ac:dyDescent="0.35">
      <c r="A125" s="175" t="s">
        <v>18</v>
      </c>
      <c r="B125" s="176"/>
      <c r="C125" s="176"/>
      <c r="D125" s="176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7"/>
    </row>
    <row r="126" spans="1:15" ht="15" thickBot="1" x14ac:dyDescent="0.35">
      <c r="A126" s="175" t="s">
        <v>6</v>
      </c>
      <c r="B126" s="176"/>
      <c r="C126" s="176"/>
      <c r="D126" s="176"/>
      <c r="E126" s="176"/>
      <c r="F126" s="176"/>
      <c r="G126" s="176"/>
      <c r="H126" s="176"/>
      <c r="I126" s="176"/>
      <c r="J126" s="176"/>
      <c r="K126" s="176"/>
      <c r="L126" s="176"/>
      <c r="M126" s="176"/>
      <c r="N126" s="176"/>
      <c r="O126" s="177"/>
    </row>
    <row r="127" spans="1:15" ht="24.6" thickBot="1" x14ac:dyDescent="0.35">
      <c r="A127" s="30" t="s">
        <v>36</v>
      </c>
      <c r="B127" s="39">
        <v>189</v>
      </c>
      <c r="C127" s="19" t="s">
        <v>59</v>
      </c>
      <c r="D127" s="1" t="s">
        <v>83</v>
      </c>
      <c r="E127" s="1">
        <v>5.28</v>
      </c>
      <c r="F127" s="1">
        <v>7.47</v>
      </c>
      <c r="G127" s="1">
        <v>0</v>
      </c>
      <c r="H127" s="1">
        <v>9.1999999999999993</v>
      </c>
      <c r="I127" s="1">
        <v>32.53</v>
      </c>
      <c r="J127" s="8">
        <v>244</v>
      </c>
      <c r="K127" s="29">
        <v>0.16</v>
      </c>
      <c r="L127" s="29">
        <v>0.1</v>
      </c>
      <c r="M127" s="29">
        <v>1.33</v>
      </c>
      <c r="N127" s="29">
        <v>146.66999999999999</v>
      </c>
      <c r="O127" s="29">
        <v>2.67</v>
      </c>
    </row>
    <row r="128" spans="1:15" ht="15" thickBot="1" x14ac:dyDescent="0.35">
      <c r="A128" s="34" t="s">
        <v>36</v>
      </c>
      <c r="B128" s="40">
        <v>433</v>
      </c>
      <c r="C128" s="20" t="s">
        <v>57</v>
      </c>
      <c r="D128" s="5">
        <v>180</v>
      </c>
      <c r="E128" s="5">
        <v>4.4800000000000004</v>
      </c>
      <c r="F128" s="5">
        <v>2.61</v>
      </c>
      <c r="G128" s="5">
        <v>0</v>
      </c>
      <c r="H128" s="5">
        <v>2.25</v>
      </c>
      <c r="I128" s="5">
        <v>22.32</v>
      </c>
      <c r="J128" s="15">
        <v>120.6</v>
      </c>
      <c r="K128" s="29">
        <v>0.04</v>
      </c>
      <c r="L128" s="29">
        <v>0.02</v>
      </c>
      <c r="M128" s="29">
        <v>1</v>
      </c>
      <c r="N128" s="29">
        <v>121</v>
      </c>
      <c r="O128" s="29">
        <v>1</v>
      </c>
    </row>
    <row r="129" spans="1:15" ht="15" thickBot="1" x14ac:dyDescent="0.35">
      <c r="A129" s="34" t="s">
        <v>37</v>
      </c>
      <c r="B129" s="40" t="s">
        <v>37</v>
      </c>
      <c r="C129" s="19" t="s">
        <v>7</v>
      </c>
      <c r="D129" s="1">
        <v>30</v>
      </c>
      <c r="E129" s="1">
        <v>1.65</v>
      </c>
      <c r="F129" s="1">
        <v>2.63</v>
      </c>
      <c r="G129" s="1">
        <v>0</v>
      </c>
      <c r="H129" s="1">
        <v>1.3</v>
      </c>
      <c r="I129" s="1">
        <v>17.989999999999998</v>
      </c>
      <c r="J129" s="10">
        <v>91.7</v>
      </c>
      <c r="K129" s="29">
        <v>0.04</v>
      </c>
      <c r="L129" s="29">
        <v>0.01</v>
      </c>
      <c r="M129" s="29">
        <v>0</v>
      </c>
      <c r="N129" s="29">
        <v>7.6</v>
      </c>
      <c r="O129" s="29">
        <v>0.48</v>
      </c>
    </row>
    <row r="130" spans="1:15" ht="15" thickBot="1" x14ac:dyDescent="0.35">
      <c r="A130" s="34"/>
      <c r="B130" s="40"/>
      <c r="C130" s="42"/>
      <c r="D130" s="5"/>
      <c r="E130" s="6">
        <f t="shared" ref="E130:O130" si="21">SUM(E127:E129)</f>
        <v>11.410000000000002</v>
      </c>
      <c r="F130" s="5">
        <f t="shared" si="21"/>
        <v>12.71</v>
      </c>
      <c r="G130" s="5">
        <f t="shared" si="21"/>
        <v>0</v>
      </c>
      <c r="H130" s="5">
        <f t="shared" si="21"/>
        <v>12.75</v>
      </c>
      <c r="I130" s="5">
        <f t="shared" si="21"/>
        <v>72.84</v>
      </c>
      <c r="J130" s="23">
        <f t="shared" si="21"/>
        <v>456.3</v>
      </c>
      <c r="K130" s="23">
        <f t="shared" si="21"/>
        <v>0.24000000000000002</v>
      </c>
      <c r="L130" s="23">
        <f t="shared" si="21"/>
        <v>0.13</v>
      </c>
      <c r="M130" s="23">
        <f t="shared" si="21"/>
        <v>2.33</v>
      </c>
      <c r="N130" s="23">
        <f t="shared" si="21"/>
        <v>275.27</v>
      </c>
      <c r="O130" s="23">
        <f t="shared" si="21"/>
        <v>4.1500000000000004</v>
      </c>
    </row>
    <row r="131" spans="1:15" ht="15" thickBot="1" x14ac:dyDescent="0.35">
      <c r="A131" s="175" t="s">
        <v>153</v>
      </c>
      <c r="B131" s="176"/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7"/>
    </row>
    <row r="132" spans="1:15" ht="15" thickBot="1" x14ac:dyDescent="0.35">
      <c r="A132" s="34" t="s">
        <v>37</v>
      </c>
      <c r="B132" s="40" t="s">
        <v>37</v>
      </c>
      <c r="C132" s="20" t="s">
        <v>154</v>
      </c>
      <c r="D132" s="5">
        <v>90</v>
      </c>
      <c r="E132" s="5">
        <v>5.14</v>
      </c>
      <c r="F132" s="5">
        <v>0.36</v>
      </c>
      <c r="G132" s="5">
        <v>0</v>
      </c>
      <c r="H132" s="5">
        <v>0.36</v>
      </c>
      <c r="I132" s="5">
        <v>8.82</v>
      </c>
      <c r="J132" s="15">
        <v>47</v>
      </c>
      <c r="K132" s="29">
        <v>0.04</v>
      </c>
      <c r="L132" s="29">
        <v>0.04</v>
      </c>
      <c r="M132" s="29">
        <v>6</v>
      </c>
      <c r="N132" s="29">
        <v>14.4</v>
      </c>
      <c r="O132" s="29">
        <v>2.76</v>
      </c>
    </row>
    <row r="133" spans="1:15" ht="15" thickBot="1" x14ac:dyDescent="0.35">
      <c r="A133" s="34"/>
      <c r="B133" s="34"/>
      <c r="C133" s="18"/>
      <c r="D133" s="15"/>
      <c r="E133" s="15"/>
      <c r="F133" s="15"/>
      <c r="G133" s="15"/>
      <c r="H133" s="15"/>
      <c r="I133" s="15"/>
      <c r="J133" s="25"/>
      <c r="K133" s="43"/>
      <c r="L133" s="43"/>
      <c r="M133" s="43"/>
      <c r="N133" s="43"/>
      <c r="O133" s="43"/>
    </row>
    <row r="134" spans="1:15" ht="15" thickBot="1" x14ac:dyDescent="0.35">
      <c r="A134" s="34"/>
      <c r="B134" s="34"/>
      <c r="C134" s="18"/>
      <c r="D134" s="15"/>
      <c r="E134" s="15"/>
      <c r="F134" s="15"/>
      <c r="G134" s="15"/>
      <c r="H134" s="15"/>
      <c r="I134" s="15"/>
      <c r="J134" s="25"/>
      <c r="K134" s="43"/>
      <c r="L134" s="43"/>
      <c r="M134" s="43"/>
      <c r="N134" s="43"/>
      <c r="O134" s="43"/>
    </row>
    <row r="135" spans="1:15" ht="15" thickBot="1" x14ac:dyDescent="0.35">
      <c r="A135" s="34"/>
      <c r="B135" s="34"/>
      <c r="C135" s="18"/>
      <c r="D135" s="15"/>
      <c r="E135" s="17">
        <f t="shared" ref="E135:O135" si="22">SUM(E132:E134)</f>
        <v>5.14</v>
      </c>
      <c r="F135" s="17">
        <f t="shared" si="22"/>
        <v>0.36</v>
      </c>
      <c r="G135" s="17">
        <f t="shared" si="22"/>
        <v>0</v>
      </c>
      <c r="H135" s="17">
        <f t="shared" si="22"/>
        <v>0.36</v>
      </c>
      <c r="I135" s="17">
        <f t="shared" si="22"/>
        <v>8.82</v>
      </c>
      <c r="J135" s="17">
        <f t="shared" si="22"/>
        <v>47</v>
      </c>
      <c r="K135" s="17">
        <f t="shared" si="22"/>
        <v>0.04</v>
      </c>
      <c r="L135" s="17">
        <f t="shared" si="22"/>
        <v>0.04</v>
      </c>
      <c r="M135" s="17">
        <f t="shared" si="22"/>
        <v>6</v>
      </c>
      <c r="N135" s="17">
        <f t="shared" si="22"/>
        <v>14.4</v>
      </c>
      <c r="O135" s="17">
        <f t="shared" si="22"/>
        <v>2.76</v>
      </c>
    </row>
    <row r="136" spans="1:15" ht="15" thickBot="1" x14ac:dyDescent="0.35">
      <c r="A136" s="175" t="s">
        <v>8</v>
      </c>
      <c r="B136" s="176"/>
      <c r="C136" s="176"/>
      <c r="D136" s="176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7"/>
    </row>
    <row r="137" spans="1:15" ht="15" thickBot="1" x14ac:dyDescent="0.35">
      <c r="A137" s="34" t="s">
        <v>36</v>
      </c>
      <c r="B137" s="41">
        <v>50</v>
      </c>
      <c r="C137" s="20" t="s">
        <v>41</v>
      </c>
      <c r="D137" s="5">
        <v>60</v>
      </c>
      <c r="E137" s="5">
        <v>2.38</v>
      </c>
      <c r="F137" s="5">
        <v>0.64</v>
      </c>
      <c r="G137" s="5">
        <v>0</v>
      </c>
      <c r="H137" s="5">
        <v>8.08</v>
      </c>
      <c r="I137" s="5">
        <v>12.16</v>
      </c>
      <c r="J137" s="15">
        <v>147.19999999999999</v>
      </c>
      <c r="K137" s="29">
        <v>0.03</v>
      </c>
      <c r="L137" s="29">
        <v>0.02</v>
      </c>
      <c r="M137" s="29">
        <v>5.6</v>
      </c>
      <c r="N137" s="29">
        <v>38.4</v>
      </c>
      <c r="O137" s="29">
        <v>1.52</v>
      </c>
    </row>
    <row r="138" spans="1:15" ht="15" thickBot="1" x14ac:dyDescent="0.35">
      <c r="A138" s="34" t="s">
        <v>36</v>
      </c>
      <c r="B138" s="40" t="s">
        <v>53</v>
      </c>
      <c r="C138" s="20" t="s">
        <v>19</v>
      </c>
      <c r="D138" s="5" t="s">
        <v>81</v>
      </c>
      <c r="E138" s="5">
        <v>4.09</v>
      </c>
      <c r="F138" s="5">
        <v>7.6</v>
      </c>
      <c r="G138" s="5">
        <v>0</v>
      </c>
      <c r="H138" s="5">
        <v>2.86</v>
      </c>
      <c r="I138" s="5">
        <v>19.5</v>
      </c>
      <c r="J138" s="15">
        <v>117</v>
      </c>
      <c r="K138" s="29">
        <v>0.13</v>
      </c>
      <c r="L138" s="29">
        <v>0.08</v>
      </c>
      <c r="M138" s="29">
        <v>12</v>
      </c>
      <c r="N138" s="29">
        <v>25</v>
      </c>
      <c r="O138" s="29">
        <v>1.2</v>
      </c>
    </row>
    <row r="139" spans="1:15" ht="24.6" thickBot="1" x14ac:dyDescent="0.35">
      <c r="A139" s="34" t="s">
        <v>36</v>
      </c>
      <c r="B139" s="40">
        <v>231</v>
      </c>
      <c r="C139" s="20" t="s">
        <v>68</v>
      </c>
      <c r="D139" s="5">
        <v>100</v>
      </c>
      <c r="E139" s="5">
        <v>13.83</v>
      </c>
      <c r="F139" s="5">
        <v>10.9</v>
      </c>
      <c r="G139" s="5">
        <v>0</v>
      </c>
      <c r="H139" s="5">
        <v>14.8</v>
      </c>
      <c r="I139" s="5">
        <v>4.0999999999999996</v>
      </c>
      <c r="J139" s="15">
        <v>103</v>
      </c>
      <c r="K139" s="37">
        <v>0.04</v>
      </c>
      <c r="L139" s="29">
        <v>0.02</v>
      </c>
      <c r="M139" s="29">
        <v>2</v>
      </c>
      <c r="N139" s="29">
        <v>16.670000000000002</v>
      </c>
      <c r="O139" s="29">
        <v>0.47</v>
      </c>
    </row>
    <row r="140" spans="1:15" ht="24.6" thickBot="1" x14ac:dyDescent="0.35">
      <c r="A140" s="34" t="s">
        <v>36</v>
      </c>
      <c r="B140" s="34" t="s">
        <v>180</v>
      </c>
      <c r="C140" s="20" t="s">
        <v>179</v>
      </c>
      <c r="D140" s="5">
        <v>150</v>
      </c>
      <c r="E140" s="5">
        <v>6.13</v>
      </c>
      <c r="F140" s="5">
        <v>3.4</v>
      </c>
      <c r="G140" s="5">
        <v>0</v>
      </c>
      <c r="H140" s="5">
        <v>6.7</v>
      </c>
      <c r="I140" s="5">
        <v>13.1</v>
      </c>
      <c r="J140" s="15">
        <v>128</v>
      </c>
      <c r="K140" s="37">
        <v>0.56000000000000005</v>
      </c>
      <c r="L140" s="37">
        <v>0.33</v>
      </c>
      <c r="M140" s="37">
        <v>11.1</v>
      </c>
      <c r="N140" s="37">
        <v>44.4</v>
      </c>
      <c r="O140" s="37">
        <v>1.1100000000000001</v>
      </c>
    </row>
    <row r="141" spans="1:15" ht="15" thickBot="1" x14ac:dyDescent="0.35">
      <c r="A141" s="34" t="s">
        <v>36</v>
      </c>
      <c r="B141" s="41">
        <v>442</v>
      </c>
      <c r="C141" s="20" t="s">
        <v>66</v>
      </c>
      <c r="D141" s="5">
        <v>150</v>
      </c>
      <c r="E141" s="5">
        <v>7.51</v>
      </c>
      <c r="F141" s="5">
        <v>0.75</v>
      </c>
      <c r="G141" s="5">
        <v>0</v>
      </c>
      <c r="H141" s="5">
        <v>0.15</v>
      </c>
      <c r="I141" s="5">
        <v>14.85</v>
      </c>
      <c r="J141" s="15">
        <v>64.5</v>
      </c>
      <c r="K141" s="60">
        <v>0.02</v>
      </c>
      <c r="L141" s="60">
        <v>0.01</v>
      </c>
      <c r="M141" s="60">
        <v>3</v>
      </c>
      <c r="N141" s="60">
        <v>10.5</v>
      </c>
      <c r="O141" s="60">
        <v>2.1</v>
      </c>
    </row>
    <row r="142" spans="1:15" ht="24.6" thickBot="1" x14ac:dyDescent="0.35">
      <c r="A142" s="34" t="s">
        <v>37</v>
      </c>
      <c r="B142" s="40" t="s">
        <v>37</v>
      </c>
      <c r="C142" s="20" t="s">
        <v>138</v>
      </c>
      <c r="D142" s="5">
        <v>50</v>
      </c>
      <c r="E142" s="5">
        <v>1.76</v>
      </c>
      <c r="F142" s="5">
        <v>2.76</v>
      </c>
      <c r="G142" s="5">
        <v>0</v>
      </c>
      <c r="H142" s="5">
        <v>1.125</v>
      </c>
      <c r="I142" s="5">
        <v>27.83</v>
      </c>
      <c r="J142" s="15">
        <v>145</v>
      </c>
      <c r="K142" s="37">
        <v>0.09</v>
      </c>
      <c r="L142" s="37">
        <v>0.05</v>
      </c>
      <c r="M142" s="37">
        <v>0</v>
      </c>
      <c r="N142" s="37">
        <v>14.5</v>
      </c>
      <c r="O142" s="37">
        <v>1.8</v>
      </c>
    </row>
    <row r="143" spans="1:15" ht="15" thickBot="1" x14ac:dyDescent="0.35">
      <c r="A143" s="34"/>
      <c r="B143" s="40"/>
      <c r="C143" s="28"/>
      <c r="D143" s="5"/>
      <c r="E143" s="6">
        <f t="shared" ref="E143:O143" si="23">SUM(E137:E142)</f>
        <v>35.699999999999996</v>
      </c>
      <c r="F143" s="5">
        <f t="shared" si="23"/>
        <v>26.049999999999997</v>
      </c>
      <c r="G143" s="5">
        <f t="shared" si="23"/>
        <v>0</v>
      </c>
      <c r="H143" s="5">
        <f t="shared" si="23"/>
        <v>33.715000000000003</v>
      </c>
      <c r="I143" s="5">
        <f t="shared" si="23"/>
        <v>91.539999999999992</v>
      </c>
      <c r="J143" s="23">
        <f t="shared" si="23"/>
        <v>704.7</v>
      </c>
      <c r="K143" s="23">
        <f t="shared" si="23"/>
        <v>0.87</v>
      </c>
      <c r="L143" s="23">
        <f t="shared" si="23"/>
        <v>0.51</v>
      </c>
      <c r="M143" s="23">
        <f t="shared" si="23"/>
        <v>33.700000000000003</v>
      </c>
      <c r="N143" s="23">
        <f t="shared" si="23"/>
        <v>149.47</v>
      </c>
      <c r="O143" s="23">
        <f t="shared" si="23"/>
        <v>8.2000000000000011</v>
      </c>
    </row>
    <row r="144" spans="1:15" ht="15" thickBot="1" x14ac:dyDescent="0.35">
      <c r="A144" s="34"/>
      <c r="B144" s="40"/>
      <c r="C144" s="28"/>
      <c r="D144" s="5"/>
      <c r="E144" s="5"/>
      <c r="F144" s="5"/>
      <c r="G144" s="5"/>
      <c r="H144" s="5"/>
      <c r="I144" s="5"/>
      <c r="J144" s="24"/>
      <c r="K144" s="43"/>
      <c r="L144" s="43"/>
      <c r="M144" s="43"/>
      <c r="N144" s="43"/>
      <c r="O144" s="43"/>
    </row>
    <row r="145" spans="1:15" ht="15" thickBot="1" x14ac:dyDescent="0.35">
      <c r="A145" s="175" t="s">
        <v>9</v>
      </c>
      <c r="B145" s="176"/>
      <c r="C145" s="176"/>
      <c r="D145" s="176"/>
      <c r="E145" s="176"/>
      <c r="F145" s="176"/>
      <c r="G145" s="176"/>
      <c r="H145" s="176"/>
      <c r="I145" s="176"/>
      <c r="J145" s="176"/>
      <c r="K145" s="176"/>
      <c r="L145" s="176"/>
      <c r="M145" s="176"/>
      <c r="N145" s="176"/>
      <c r="O145" s="177"/>
    </row>
    <row r="146" spans="1:15" ht="15" thickBot="1" x14ac:dyDescent="0.35">
      <c r="A146" s="34" t="s">
        <v>36</v>
      </c>
      <c r="B146" s="40">
        <v>445</v>
      </c>
      <c r="C146" s="20" t="s">
        <v>120</v>
      </c>
      <c r="D146" s="5" t="s">
        <v>121</v>
      </c>
      <c r="E146" s="5">
        <v>6.73</v>
      </c>
      <c r="F146" s="5">
        <v>8.8800000000000008</v>
      </c>
      <c r="G146" s="5">
        <v>0</v>
      </c>
      <c r="H146" s="5">
        <v>8.33</v>
      </c>
      <c r="I146" s="5">
        <v>25.92</v>
      </c>
      <c r="J146" s="15">
        <v>334.2</v>
      </c>
      <c r="K146" s="37">
        <v>0.16</v>
      </c>
      <c r="L146" s="37">
        <v>0.12</v>
      </c>
      <c r="M146" s="37">
        <v>1.73</v>
      </c>
      <c r="N146" s="37">
        <v>109.2</v>
      </c>
      <c r="O146" s="37">
        <v>2.25</v>
      </c>
    </row>
    <row r="147" spans="1:15" ht="15" thickBot="1" x14ac:dyDescent="0.35">
      <c r="A147" s="34" t="s">
        <v>36</v>
      </c>
      <c r="B147" s="40">
        <v>434</v>
      </c>
      <c r="C147" s="20" t="s">
        <v>63</v>
      </c>
      <c r="D147" s="5">
        <v>150</v>
      </c>
      <c r="E147" s="5">
        <v>5.03</v>
      </c>
      <c r="F147" s="5">
        <v>3.05</v>
      </c>
      <c r="G147" s="5">
        <v>0</v>
      </c>
      <c r="H147" s="5">
        <v>2.65</v>
      </c>
      <c r="I147" s="5">
        <v>5.05</v>
      </c>
      <c r="J147" s="15">
        <v>56.5</v>
      </c>
      <c r="K147" s="37">
        <v>0.04</v>
      </c>
      <c r="L147" s="37">
        <v>0.03</v>
      </c>
      <c r="M147" s="37">
        <v>1.67</v>
      </c>
      <c r="N147" s="37">
        <v>140</v>
      </c>
      <c r="O147" s="37">
        <v>1.1100000000000001</v>
      </c>
    </row>
    <row r="148" spans="1:15" ht="15" thickBot="1" x14ac:dyDescent="0.35">
      <c r="A148" s="34"/>
      <c r="B148" s="40"/>
      <c r="C148" s="20"/>
      <c r="D148" s="5"/>
      <c r="E148" s="6">
        <f t="shared" ref="E148:O148" si="24">SUM(E146:E147)</f>
        <v>11.760000000000002</v>
      </c>
      <c r="F148" s="6">
        <f t="shared" si="24"/>
        <v>11.93</v>
      </c>
      <c r="G148" s="6">
        <f t="shared" si="24"/>
        <v>0</v>
      </c>
      <c r="H148" s="6">
        <f t="shared" si="24"/>
        <v>10.98</v>
      </c>
      <c r="I148" s="6">
        <f t="shared" si="24"/>
        <v>30.970000000000002</v>
      </c>
      <c r="J148" s="6">
        <f t="shared" si="24"/>
        <v>390.7</v>
      </c>
      <c r="K148" s="6">
        <f t="shared" si="24"/>
        <v>0.2</v>
      </c>
      <c r="L148" s="6">
        <f t="shared" si="24"/>
        <v>0.15</v>
      </c>
      <c r="M148" s="6">
        <f t="shared" si="24"/>
        <v>3.4</v>
      </c>
      <c r="N148" s="6">
        <f t="shared" si="24"/>
        <v>249.2</v>
      </c>
      <c r="O148" s="6">
        <f t="shared" si="24"/>
        <v>3.3600000000000003</v>
      </c>
    </row>
    <row r="149" spans="1:15" ht="15" thickBot="1" x14ac:dyDescent="0.35">
      <c r="A149" s="175" t="s">
        <v>137</v>
      </c>
      <c r="B149" s="176"/>
      <c r="C149" s="176"/>
      <c r="D149" s="176"/>
      <c r="E149" s="176"/>
      <c r="F149" s="176"/>
      <c r="G149" s="176"/>
      <c r="H149" s="176"/>
      <c r="I149" s="176"/>
      <c r="J149" s="176"/>
      <c r="K149" s="176"/>
      <c r="L149" s="176"/>
      <c r="M149" s="176"/>
      <c r="N149" s="176"/>
      <c r="O149" s="177"/>
    </row>
    <row r="150" spans="1:15" ht="27" customHeight="1" thickBot="1" x14ac:dyDescent="0.35">
      <c r="A150" s="34" t="s">
        <v>36</v>
      </c>
      <c r="B150" s="40">
        <v>134</v>
      </c>
      <c r="C150" s="20" t="s">
        <v>96</v>
      </c>
      <c r="D150" s="5">
        <v>180</v>
      </c>
      <c r="E150" s="5">
        <v>5.67</v>
      </c>
      <c r="F150" s="5">
        <v>4.51</v>
      </c>
      <c r="G150" s="5"/>
      <c r="H150" s="5">
        <v>12.43</v>
      </c>
      <c r="I150" s="5">
        <v>26.44</v>
      </c>
      <c r="J150" s="15">
        <v>235.38</v>
      </c>
      <c r="K150" s="37">
        <v>0.15</v>
      </c>
      <c r="L150" s="37">
        <v>1.1100000000000001</v>
      </c>
      <c r="M150" s="37">
        <v>12.46</v>
      </c>
      <c r="N150" s="37">
        <v>33.200000000000003</v>
      </c>
      <c r="O150" s="37">
        <v>1.38</v>
      </c>
    </row>
    <row r="151" spans="1:15" ht="15" thickBot="1" x14ac:dyDescent="0.35">
      <c r="A151" s="34" t="s">
        <v>36</v>
      </c>
      <c r="B151" s="40">
        <v>407</v>
      </c>
      <c r="C151" s="20" t="s">
        <v>97</v>
      </c>
      <c r="D151" s="5">
        <v>100</v>
      </c>
      <c r="E151" s="5">
        <v>2.89</v>
      </c>
      <c r="F151" s="5">
        <v>0.15</v>
      </c>
      <c r="G151" s="5"/>
      <c r="H151" s="5">
        <v>0.05</v>
      </c>
      <c r="I151" s="5">
        <v>17.25</v>
      </c>
      <c r="J151" s="15">
        <v>69.5</v>
      </c>
      <c r="K151" s="37">
        <v>0.01</v>
      </c>
      <c r="L151" s="37">
        <v>0.01</v>
      </c>
      <c r="M151" s="37">
        <v>9</v>
      </c>
      <c r="N151" s="37">
        <v>8</v>
      </c>
      <c r="O151" s="37">
        <v>0.05</v>
      </c>
    </row>
    <row r="152" spans="1:15" ht="15" thickBot="1" x14ac:dyDescent="0.35">
      <c r="A152" s="34" t="s">
        <v>37</v>
      </c>
      <c r="B152" s="40" t="s">
        <v>37</v>
      </c>
      <c r="C152" s="20" t="s">
        <v>30</v>
      </c>
      <c r="D152" s="5">
        <v>20</v>
      </c>
      <c r="E152" s="5">
        <v>4.62</v>
      </c>
      <c r="F152" s="5">
        <v>0.7</v>
      </c>
      <c r="G152" s="5">
        <v>0</v>
      </c>
      <c r="H152" s="5">
        <v>0.8</v>
      </c>
      <c r="I152" s="5">
        <v>18.600000000000001</v>
      </c>
      <c r="J152" s="15">
        <v>85</v>
      </c>
      <c r="K152" s="37">
        <v>0.01</v>
      </c>
      <c r="L152" s="37">
        <v>4.0000000000000001E-3</v>
      </c>
      <c r="M152" s="37">
        <v>0</v>
      </c>
      <c r="N152" s="37">
        <v>1.6</v>
      </c>
      <c r="O152" s="37">
        <v>0.12</v>
      </c>
    </row>
    <row r="153" spans="1:15" ht="15" thickBot="1" x14ac:dyDescent="0.35">
      <c r="A153" s="34" t="s">
        <v>37</v>
      </c>
      <c r="B153" s="40" t="s">
        <v>37</v>
      </c>
      <c r="C153" s="20" t="s">
        <v>7</v>
      </c>
      <c r="D153" s="5">
        <v>30</v>
      </c>
      <c r="E153" s="5">
        <v>1.65</v>
      </c>
      <c r="F153" s="5">
        <v>2.63</v>
      </c>
      <c r="G153" s="5">
        <v>0</v>
      </c>
      <c r="H153" s="5">
        <v>1.3</v>
      </c>
      <c r="I153" s="5">
        <v>17.989999999999998</v>
      </c>
      <c r="J153" s="11">
        <v>91.7</v>
      </c>
      <c r="K153" s="37">
        <v>0.04</v>
      </c>
      <c r="L153" s="37">
        <v>0.01</v>
      </c>
      <c r="M153" s="37">
        <v>0</v>
      </c>
      <c r="N153" s="37">
        <v>7.6</v>
      </c>
      <c r="O153" s="37">
        <v>0.48</v>
      </c>
    </row>
    <row r="154" spans="1:15" ht="15" thickBot="1" x14ac:dyDescent="0.35">
      <c r="A154" s="34"/>
      <c r="B154" s="40"/>
      <c r="C154" s="20"/>
      <c r="D154" s="5"/>
      <c r="E154" s="6">
        <f t="shared" ref="E154:O154" si="25">SUM(E150:E153)</f>
        <v>14.83</v>
      </c>
      <c r="F154" s="6">
        <f t="shared" si="25"/>
        <v>7.99</v>
      </c>
      <c r="G154" s="6">
        <f t="shared" si="25"/>
        <v>0</v>
      </c>
      <c r="H154" s="6">
        <f t="shared" si="25"/>
        <v>14.580000000000002</v>
      </c>
      <c r="I154" s="6">
        <f t="shared" si="25"/>
        <v>80.28</v>
      </c>
      <c r="J154" s="23">
        <f t="shared" si="25"/>
        <v>481.58</v>
      </c>
      <c r="K154" s="23">
        <f t="shared" si="25"/>
        <v>0.21000000000000002</v>
      </c>
      <c r="L154" s="23">
        <f t="shared" si="25"/>
        <v>1.1340000000000001</v>
      </c>
      <c r="M154" s="23">
        <f t="shared" si="25"/>
        <v>21.46</v>
      </c>
      <c r="N154" s="23">
        <f t="shared" si="25"/>
        <v>50.400000000000006</v>
      </c>
      <c r="O154" s="23">
        <f t="shared" si="25"/>
        <v>2.0299999999999998</v>
      </c>
    </row>
    <row r="155" spans="1:15" ht="15" thickBot="1" x14ac:dyDescent="0.35">
      <c r="A155" s="175" t="s">
        <v>117</v>
      </c>
      <c r="B155" s="176"/>
      <c r="C155" s="176"/>
      <c r="D155" s="176"/>
      <c r="E155" s="176"/>
      <c r="F155" s="176"/>
      <c r="G155" s="176"/>
      <c r="H155" s="176"/>
      <c r="I155" s="176"/>
      <c r="J155" s="176"/>
      <c r="K155" s="176"/>
      <c r="L155" s="176"/>
      <c r="M155" s="176"/>
      <c r="N155" s="176"/>
      <c r="O155" s="177"/>
    </row>
    <row r="156" spans="1:15" ht="15" thickBot="1" x14ac:dyDescent="0.35">
      <c r="A156" s="34"/>
      <c r="B156" s="40"/>
      <c r="C156" s="20"/>
      <c r="D156" s="5"/>
      <c r="E156" s="5"/>
      <c r="F156" s="5"/>
      <c r="G156" s="5"/>
      <c r="H156" s="5"/>
      <c r="I156" s="5"/>
      <c r="J156" s="15"/>
      <c r="K156" s="43"/>
      <c r="L156" s="43"/>
      <c r="M156" s="43"/>
      <c r="N156" s="43"/>
      <c r="O156" s="43"/>
    </row>
    <row r="157" spans="1:15" ht="24.6" thickBot="1" x14ac:dyDescent="0.35">
      <c r="A157" s="34" t="s">
        <v>36</v>
      </c>
      <c r="B157" s="40">
        <v>435</v>
      </c>
      <c r="C157" s="20" t="s">
        <v>118</v>
      </c>
      <c r="D157" s="5" t="s">
        <v>119</v>
      </c>
      <c r="E157" s="5">
        <v>6.18</v>
      </c>
      <c r="F157" s="5">
        <v>4.5</v>
      </c>
      <c r="G157" s="5">
        <v>0</v>
      </c>
      <c r="H157" s="5">
        <v>0.15</v>
      </c>
      <c r="I157" s="5">
        <v>6</v>
      </c>
      <c r="J157" s="15">
        <v>46.5</v>
      </c>
      <c r="K157" s="37">
        <v>7.0000000000000007E-2</v>
      </c>
      <c r="L157" s="37">
        <v>0.04</v>
      </c>
      <c r="M157" s="37">
        <v>1.67</v>
      </c>
      <c r="N157" s="37">
        <v>210</v>
      </c>
      <c r="O157" s="37">
        <v>0</v>
      </c>
    </row>
    <row r="158" spans="1:15" ht="15" thickBot="1" x14ac:dyDescent="0.35">
      <c r="A158" s="34" t="s">
        <v>37</v>
      </c>
      <c r="B158" s="40" t="s">
        <v>37</v>
      </c>
      <c r="C158" s="20" t="s">
        <v>7</v>
      </c>
      <c r="D158" s="5">
        <v>30</v>
      </c>
      <c r="E158" s="5">
        <v>1.65</v>
      </c>
      <c r="F158" s="5">
        <v>2.63</v>
      </c>
      <c r="G158" s="5">
        <v>0</v>
      </c>
      <c r="H158" s="5">
        <v>1.3</v>
      </c>
      <c r="I158" s="5">
        <v>17.989999999999998</v>
      </c>
      <c r="J158" s="11">
        <v>91.7</v>
      </c>
      <c r="K158" s="37">
        <v>0.04</v>
      </c>
      <c r="L158" s="37">
        <v>0.01</v>
      </c>
      <c r="M158" s="37">
        <v>0</v>
      </c>
      <c r="N158" s="37">
        <v>7.6</v>
      </c>
      <c r="O158" s="37">
        <v>0.48</v>
      </c>
    </row>
    <row r="159" spans="1:15" ht="15" thickBot="1" x14ac:dyDescent="0.35">
      <c r="A159" s="34"/>
      <c r="B159" s="40"/>
      <c r="C159" s="20"/>
      <c r="D159" s="5"/>
      <c r="E159" s="6">
        <f>E157+E158</f>
        <v>7.83</v>
      </c>
      <c r="F159" s="6">
        <f t="shared" ref="F159:O159" si="26">F157+F158</f>
        <v>7.13</v>
      </c>
      <c r="G159" s="6">
        <f t="shared" si="26"/>
        <v>0</v>
      </c>
      <c r="H159" s="6">
        <f t="shared" si="26"/>
        <v>1.45</v>
      </c>
      <c r="I159" s="6">
        <f t="shared" si="26"/>
        <v>23.99</v>
      </c>
      <c r="J159" s="6">
        <f t="shared" si="26"/>
        <v>138.19999999999999</v>
      </c>
      <c r="K159" s="6">
        <f t="shared" si="26"/>
        <v>0.11000000000000001</v>
      </c>
      <c r="L159" s="6">
        <f t="shared" si="26"/>
        <v>0.05</v>
      </c>
      <c r="M159" s="6">
        <f t="shared" si="26"/>
        <v>1.67</v>
      </c>
      <c r="N159" s="6">
        <f t="shared" si="26"/>
        <v>217.6</v>
      </c>
      <c r="O159" s="6">
        <f t="shared" si="26"/>
        <v>0.48</v>
      </c>
    </row>
    <row r="160" spans="1:15" ht="15" thickBot="1" x14ac:dyDescent="0.35">
      <c r="A160" s="34"/>
      <c r="B160" s="40"/>
      <c r="C160" s="20" t="s">
        <v>12</v>
      </c>
      <c r="D160" s="5"/>
      <c r="E160" s="17">
        <f>E154+E148+E143+E130+E159+E135</f>
        <v>86.67</v>
      </c>
      <c r="F160" s="17">
        <f t="shared" ref="F160:O160" si="27">F154+F148+F143+F130+F159+F135</f>
        <v>66.17</v>
      </c>
      <c r="G160" s="17">
        <f t="shared" si="27"/>
        <v>0</v>
      </c>
      <c r="H160" s="17">
        <f t="shared" si="27"/>
        <v>73.835000000000008</v>
      </c>
      <c r="I160" s="17">
        <f t="shared" si="27"/>
        <v>308.44</v>
      </c>
      <c r="J160" s="17">
        <f t="shared" si="27"/>
        <v>2218.48</v>
      </c>
      <c r="K160" s="17">
        <f t="shared" si="27"/>
        <v>1.6700000000000002</v>
      </c>
      <c r="L160" s="17">
        <f t="shared" si="27"/>
        <v>2.0139999999999998</v>
      </c>
      <c r="M160" s="17">
        <f t="shared" si="27"/>
        <v>68.56</v>
      </c>
      <c r="N160" s="17">
        <f t="shared" si="27"/>
        <v>956.34</v>
      </c>
      <c r="O160" s="17">
        <f t="shared" si="27"/>
        <v>20.980000000000004</v>
      </c>
    </row>
    <row r="161" spans="1:15" ht="24.6" thickBot="1" x14ac:dyDescent="0.35">
      <c r="A161" s="34"/>
      <c r="B161" s="40"/>
      <c r="C161" s="20" t="s">
        <v>13</v>
      </c>
      <c r="D161" s="5"/>
      <c r="E161" s="5"/>
      <c r="F161" s="48">
        <f>F160*4/I160</f>
        <v>0.85812475684087675</v>
      </c>
      <c r="G161" s="48"/>
      <c r="H161" s="48">
        <f>H160*4/I160</f>
        <v>0.95752820645830639</v>
      </c>
      <c r="I161" s="48">
        <v>4</v>
      </c>
      <c r="J161" s="15"/>
      <c r="K161" s="43"/>
      <c r="L161" s="43"/>
      <c r="M161" s="43"/>
      <c r="N161" s="43"/>
      <c r="O161" s="43"/>
    </row>
    <row r="162" spans="1:15" ht="15" thickBot="1" x14ac:dyDescent="0.35">
      <c r="A162" s="175" t="s">
        <v>21</v>
      </c>
      <c r="B162" s="176"/>
      <c r="C162" s="176"/>
      <c r="D162" s="176"/>
      <c r="E162" s="176"/>
      <c r="F162" s="176"/>
      <c r="G162" s="176"/>
      <c r="H162" s="176"/>
      <c r="I162" s="176"/>
      <c r="J162" s="176"/>
      <c r="K162" s="176"/>
      <c r="L162" s="176"/>
      <c r="M162" s="176"/>
      <c r="N162" s="176"/>
      <c r="O162" s="177"/>
    </row>
    <row r="163" spans="1:15" ht="15" thickBot="1" x14ac:dyDescent="0.35">
      <c r="A163" s="175" t="s">
        <v>6</v>
      </c>
      <c r="B163" s="176"/>
      <c r="C163" s="176"/>
      <c r="D163" s="176"/>
      <c r="E163" s="176"/>
      <c r="F163" s="176"/>
      <c r="G163" s="176"/>
      <c r="H163" s="176"/>
      <c r="I163" s="176"/>
      <c r="J163" s="176"/>
      <c r="K163" s="176"/>
      <c r="L163" s="176"/>
      <c r="M163" s="176"/>
      <c r="N163" s="176"/>
      <c r="O163" s="177"/>
    </row>
    <row r="164" spans="1:15" ht="24.6" thickBot="1" x14ac:dyDescent="0.35">
      <c r="A164" s="34" t="s">
        <v>36</v>
      </c>
      <c r="B164" s="40">
        <v>184</v>
      </c>
      <c r="C164" s="20" t="s">
        <v>60</v>
      </c>
      <c r="D164" s="5" t="s">
        <v>83</v>
      </c>
      <c r="E164" s="5">
        <v>6.8</v>
      </c>
      <c r="F164" s="5">
        <v>9.07</v>
      </c>
      <c r="G164" s="5">
        <v>2.44</v>
      </c>
      <c r="H164" s="5">
        <v>9.4700000000000006</v>
      </c>
      <c r="I164" s="5">
        <v>35.869999999999997</v>
      </c>
      <c r="J164" s="15">
        <v>265.33</v>
      </c>
      <c r="K164" s="37">
        <v>0.19</v>
      </c>
      <c r="L164" s="37">
        <v>0.1</v>
      </c>
      <c r="M164" s="37">
        <v>1.33</v>
      </c>
      <c r="N164" s="37">
        <v>129.30000000000001</v>
      </c>
      <c r="O164" s="37">
        <v>4</v>
      </c>
    </row>
    <row r="165" spans="1:15" ht="15" thickBot="1" x14ac:dyDescent="0.35">
      <c r="A165" s="34" t="s">
        <v>37</v>
      </c>
      <c r="B165" s="40" t="s">
        <v>37</v>
      </c>
      <c r="C165" s="20" t="s">
        <v>42</v>
      </c>
      <c r="D165" s="5">
        <v>25</v>
      </c>
      <c r="E165" s="5">
        <v>6.23</v>
      </c>
      <c r="F165" s="5">
        <v>5.36</v>
      </c>
      <c r="G165" s="5"/>
      <c r="H165" s="5">
        <v>5.8</v>
      </c>
      <c r="I165" s="5">
        <v>0</v>
      </c>
      <c r="J165" s="15">
        <v>74</v>
      </c>
      <c r="K165" s="37">
        <v>0.01</v>
      </c>
      <c r="L165" s="37">
        <v>0.01</v>
      </c>
      <c r="M165" s="37">
        <v>0</v>
      </c>
      <c r="N165" s="37">
        <v>220</v>
      </c>
      <c r="O165" s="37">
        <v>0.25</v>
      </c>
    </row>
    <row r="166" spans="1:15" ht="15" thickBot="1" x14ac:dyDescent="0.35">
      <c r="A166" s="34" t="s">
        <v>36</v>
      </c>
      <c r="B166" s="40">
        <v>430</v>
      </c>
      <c r="C166" s="20" t="s">
        <v>10</v>
      </c>
      <c r="D166" s="5">
        <v>150</v>
      </c>
      <c r="E166" s="5">
        <v>0.63</v>
      </c>
      <c r="F166" s="5">
        <v>0.1</v>
      </c>
      <c r="G166" s="5">
        <v>0</v>
      </c>
      <c r="H166" s="5">
        <v>0</v>
      </c>
      <c r="I166" s="5">
        <v>9.6999999999999993</v>
      </c>
      <c r="J166" s="15">
        <v>37</v>
      </c>
      <c r="K166" s="37">
        <v>0</v>
      </c>
      <c r="L166" s="37">
        <v>0</v>
      </c>
      <c r="M166" s="37">
        <v>0</v>
      </c>
      <c r="N166" s="37">
        <v>5</v>
      </c>
      <c r="O166" s="37">
        <v>1</v>
      </c>
    </row>
    <row r="167" spans="1:15" ht="15" thickBot="1" x14ac:dyDescent="0.35">
      <c r="A167" s="34" t="s">
        <v>37</v>
      </c>
      <c r="B167" s="40" t="s">
        <v>37</v>
      </c>
      <c r="C167" s="20" t="s">
        <v>7</v>
      </c>
      <c r="D167" s="5">
        <v>30</v>
      </c>
      <c r="E167" s="5">
        <v>1.65</v>
      </c>
      <c r="F167" s="5">
        <v>2.63</v>
      </c>
      <c r="G167" s="5">
        <v>0</v>
      </c>
      <c r="H167" s="5">
        <v>1.3</v>
      </c>
      <c r="I167" s="5">
        <v>17.989999999999998</v>
      </c>
      <c r="J167" s="11">
        <v>91.7</v>
      </c>
      <c r="K167" s="37">
        <v>0.04</v>
      </c>
      <c r="L167" s="37">
        <v>0.01</v>
      </c>
      <c r="M167" s="37">
        <v>0</v>
      </c>
      <c r="N167" s="37">
        <v>7.6</v>
      </c>
      <c r="O167" s="37">
        <v>0.48</v>
      </c>
    </row>
    <row r="168" spans="1:15" ht="15" thickBot="1" x14ac:dyDescent="0.35">
      <c r="A168" s="34"/>
      <c r="B168" s="40"/>
      <c r="C168" s="58"/>
      <c r="D168" s="5"/>
      <c r="E168" s="6">
        <f t="shared" ref="E168:O168" si="28">SUM(E164:E167)</f>
        <v>15.310000000000002</v>
      </c>
      <c r="F168" s="5">
        <f t="shared" si="28"/>
        <v>17.16</v>
      </c>
      <c r="G168" s="5">
        <f t="shared" si="28"/>
        <v>2.44</v>
      </c>
      <c r="H168" s="5">
        <f t="shared" si="28"/>
        <v>16.57</v>
      </c>
      <c r="I168" s="5">
        <f t="shared" si="28"/>
        <v>63.559999999999988</v>
      </c>
      <c r="J168" s="23">
        <f t="shared" si="28"/>
        <v>468.03</v>
      </c>
      <c r="K168" s="23">
        <f t="shared" si="28"/>
        <v>0.24000000000000002</v>
      </c>
      <c r="L168" s="23">
        <f t="shared" si="28"/>
        <v>0.12</v>
      </c>
      <c r="M168" s="23">
        <f t="shared" si="28"/>
        <v>1.33</v>
      </c>
      <c r="N168" s="23">
        <f t="shared" si="28"/>
        <v>361.90000000000003</v>
      </c>
      <c r="O168" s="23">
        <f t="shared" si="28"/>
        <v>5.73</v>
      </c>
    </row>
    <row r="169" spans="1:15" ht="15" thickBot="1" x14ac:dyDescent="0.35">
      <c r="A169" s="175" t="s">
        <v>153</v>
      </c>
      <c r="B169" s="176"/>
      <c r="C169" s="176"/>
      <c r="D169" s="176"/>
      <c r="E169" s="176"/>
      <c r="F169" s="176"/>
      <c r="G169" s="176"/>
      <c r="H169" s="176"/>
      <c r="I169" s="176"/>
      <c r="J169" s="176"/>
      <c r="K169" s="176"/>
      <c r="L169" s="176"/>
      <c r="M169" s="176"/>
      <c r="N169" s="176"/>
      <c r="O169" s="177"/>
    </row>
    <row r="170" spans="1:15" ht="15" thickBot="1" x14ac:dyDescent="0.35">
      <c r="A170" s="34" t="s">
        <v>37</v>
      </c>
      <c r="B170" s="40" t="s">
        <v>37</v>
      </c>
      <c r="C170" s="20" t="s">
        <v>11</v>
      </c>
      <c r="D170" s="5">
        <v>110</v>
      </c>
      <c r="E170" s="5">
        <v>4.92</v>
      </c>
      <c r="F170" s="5">
        <v>1.32</v>
      </c>
      <c r="G170" s="5">
        <v>0</v>
      </c>
      <c r="H170" s="5">
        <v>0.44</v>
      </c>
      <c r="I170" s="5">
        <v>18.48</v>
      </c>
      <c r="J170" s="15">
        <v>84.48</v>
      </c>
      <c r="K170" s="37">
        <v>0.05</v>
      </c>
      <c r="L170" s="37">
        <v>0.06</v>
      </c>
      <c r="M170" s="37">
        <v>12</v>
      </c>
      <c r="N170" s="37">
        <v>9.6</v>
      </c>
      <c r="O170" s="37">
        <v>0.72</v>
      </c>
    </row>
    <row r="171" spans="1:15" ht="15" thickBot="1" x14ac:dyDescent="0.35">
      <c r="A171" s="34"/>
      <c r="B171" s="34"/>
      <c r="C171" s="18"/>
      <c r="D171" s="15"/>
      <c r="E171" s="15"/>
      <c r="F171" s="15"/>
      <c r="G171" s="15"/>
      <c r="H171" s="15"/>
      <c r="I171" s="15"/>
      <c r="J171" s="25"/>
      <c r="K171" s="43"/>
      <c r="L171" s="43"/>
      <c r="M171" s="43"/>
      <c r="N171" s="43"/>
      <c r="O171" s="43"/>
    </row>
    <row r="172" spans="1:15" ht="15" thickBot="1" x14ac:dyDescent="0.35">
      <c r="A172" s="34"/>
      <c r="B172" s="34"/>
      <c r="C172" s="18"/>
      <c r="D172" s="15"/>
      <c r="E172" s="15"/>
      <c r="F172" s="15"/>
      <c r="G172" s="15"/>
      <c r="H172" s="15"/>
      <c r="I172" s="15"/>
      <c r="J172" s="25"/>
      <c r="K172" s="43"/>
      <c r="L172" s="43"/>
      <c r="M172" s="43"/>
      <c r="N172" s="43"/>
      <c r="O172" s="43"/>
    </row>
    <row r="173" spans="1:15" ht="15" thickBot="1" x14ac:dyDescent="0.35">
      <c r="A173" s="34"/>
      <c r="B173" s="34"/>
      <c r="C173" s="18"/>
      <c r="D173" s="15"/>
      <c r="E173" s="17">
        <f t="shared" ref="E173:O173" si="29">SUM(E170:E172)</f>
        <v>4.92</v>
      </c>
      <c r="F173" s="17">
        <f t="shared" si="29"/>
        <v>1.32</v>
      </c>
      <c r="G173" s="17">
        <f t="shared" si="29"/>
        <v>0</v>
      </c>
      <c r="H173" s="17">
        <f t="shared" si="29"/>
        <v>0.44</v>
      </c>
      <c r="I173" s="17">
        <f t="shared" si="29"/>
        <v>18.48</v>
      </c>
      <c r="J173" s="17">
        <f t="shared" si="29"/>
        <v>84.48</v>
      </c>
      <c r="K173" s="17">
        <f t="shared" si="29"/>
        <v>0.05</v>
      </c>
      <c r="L173" s="17">
        <f t="shared" si="29"/>
        <v>0.06</v>
      </c>
      <c r="M173" s="17">
        <f t="shared" si="29"/>
        <v>12</v>
      </c>
      <c r="N173" s="17">
        <f t="shared" si="29"/>
        <v>9.6</v>
      </c>
      <c r="O173" s="17">
        <f t="shared" si="29"/>
        <v>0.72</v>
      </c>
    </row>
    <row r="174" spans="1:15" ht="15" thickBot="1" x14ac:dyDescent="0.35">
      <c r="A174" s="175" t="s">
        <v>8</v>
      </c>
      <c r="B174" s="176"/>
      <c r="C174" s="176"/>
      <c r="D174" s="176"/>
      <c r="E174" s="176"/>
      <c r="F174" s="176"/>
      <c r="G174" s="176"/>
      <c r="H174" s="176"/>
      <c r="I174" s="176"/>
      <c r="J174" s="176"/>
      <c r="K174" s="176"/>
      <c r="L174" s="176"/>
      <c r="M174" s="176"/>
      <c r="N174" s="176"/>
      <c r="O174" s="177"/>
    </row>
    <row r="175" spans="1:15" ht="24.6" thickBot="1" x14ac:dyDescent="0.35">
      <c r="A175" s="34" t="s">
        <v>38</v>
      </c>
      <c r="B175" s="34">
        <v>71</v>
      </c>
      <c r="C175" s="20" t="s">
        <v>152</v>
      </c>
      <c r="D175" s="5">
        <v>60</v>
      </c>
      <c r="E175" s="5">
        <v>2.16</v>
      </c>
      <c r="F175" s="5">
        <v>0.6</v>
      </c>
      <c r="G175" s="5">
        <v>0</v>
      </c>
      <c r="H175" s="5">
        <v>4.2</v>
      </c>
      <c r="I175" s="5">
        <v>6.27</v>
      </c>
      <c r="J175" s="11">
        <v>65.400000000000006</v>
      </c>
      <c r="K175" s="37">
        <v>0.02</v>
      </c>
      <c r="L175" s="37">
        <v>0.01</v>
      </c>
      <c r="M175" s="37">
        <v>4.2</v>
      </c>
      <c r="N175" s="37">
        <v>28.8</v>
      </c>
      <c r="O175" s="37">
        <v>1.1399999999999999</v>
      </c>
    </row>
    <row r="176" spans="1:15" ht="24.6" thickBot="1" x14ac:dyDescent="0.35">
      <c r="A176" s="34" t="s">
        <v>36</v>
      </c>
      <c r="B176" s="40">
        <v>91</v>
      </c>
      <c r="C176" s="20" t="s">
        <v>22</v>
      </c>
      <c r="D176" s="5" t="s">
        <v>81</v>
      </c>
      <c r="E176" s="5">
        <v>5.16</v>
      </c>
      <c r="F176" s="5">
        <v>3</v>
      </c>
      <c r="G176" s="5">
        <v>0.28000000000000003</v>
      </c>
      <c r="H176" s="5">
        <v>7.8</v>
      </c>
      <c r="I176" s="5">
        <v>17.2</v>
      </c>
      <c r="J176" s="15">
        <v>133</v>
      </c>
      <c r="K176" s="37">
        <v>0.09</v>
      </c>
      <c r="L176" s="37">
        <v>0.05</v>
      </c>
      <c r="M176" s="37">
        <v>8</v>
      </c>
      <c r="N176" s="37">
        <v>34</v>
      </c>
      <c r="O176" s="37">
        <v>1</v>
      </c>
    </row>
    <row r="177" spans="1:15" ht="15" thickBot="1" x14ac:dyDescent="0.35">
      <c r="A177" s="34" t="s">
        <v>36</v>
      </c>
      <c r="B177" s="40">
        <v>258</v>
      </c>
      <c r="C177" s="20" t="s">
        <v>98</v>
      </c>
      <c r="D177" s="5">
        <v>250</v>
      </c>
      <c r="E177" s="5">
        <v>35.78</v>
      </c>
      <c r="F177" s="5">
        <v>28.13</v>
      </c>
      <c r="G177" s="5">
        <v>1.58</v>
      </c>
      <c r="H177" s="5">
        <v>26.88</v>
      </c>
      <c r="I177" s="5">
        <v>22.38</v>
      </c>
      <c r="J177" s="15">
        <v>443.38</v>
      </c>
      <c r="K177" s="37">
        <v>0.17</v>
      </c>
      <c r="L177" s="37">
        <v>0.1</v>
      </c>
      <c r="M177" s="37">
        <v>8.33</v>
      </c>
      <c r="N177" s="37">
        <v>35</v>
      </c>
      <c r="O177" s="37">
        <v>5</v>
      </c>
    </row>
    <row r="178" spans="1:15" ht="15" thickBot="1" x14ac:dyDescent="0.35">
      <c r="A178" s="34" t="s">
        <v>36</v>
      </c>
      <c r="B178" s="41">
        <v>406</v>
      </c>
      <c r="C178" s="20" t="s">
        <v>67</v>
      </c>
      <c r="D178" s="5">
        <v>200</v>
      </c>
      <c r="E178" s="5">
        <v>4.9000000000000004</v>
      </c>
      <c r="F178" s="5">
        <v>0.71</v>
      </c>
      <c r="G178" s="5">
        <v>0</v>
      </c>
      <c r="H178" s="5">
        <v>0.11</v>
      </c>
      <c r="I178" s="5">
        <v>37</v>
      </c>
      <c r="J178" s="15">
        <v>151</v>
      </c>
      <c r="K178" s="37">
        <v>0.01</v>
      </c>
      <c r="L178" s="37">
        <v>0.01</v>
      </c>
      <c r="M178" s="37">
        <v>0</v>
      </c>
      <c r="N178" s="37">
        <v>28</v>
      </c>
      <c r="O178" s="37">
        <v>0.4</v>
      </c>
    </row>
    <row r="179" spans="1:15" ht="24.6" thickBot="1" x14ac:dyDescent="0.35">
      <c r="A179" s="34" t="s">
        <v>37</v>
      </c>
      <c r="B179" s="40" t="s">
        <v>37</v>
      </c>
      <c r="C179" s="20" t="s">
        <v>138</v>
      </c>
      <c r="D179" s="5">
        <v>50</v>
      </c>
      <c r="E179" s="5">
        <v>1.76</v>
      </c>
      <c r="F179" s="5">
        <v>2.76</v>
      </c>
      <c r="G179" s="5">
        <v>0</v>
      </c>
      <c r="H179" s="5">
        <v>1.125</v>
      </c>
      <c r="I179" s="5">
        <v>27.83</v>
      </c>
      <c r="J179" s="15">
        <v>145</v>
      </c>
      <c r="K179" s="37">
        <v>0.09</v>
      </c>
      <c r="L179" s="37">
        <v>0.05</v>
      </c>
      <c r="M179" s="37">
        <v>0</v>
      </c>
      <c r="N179" s="37">
        <v>14.5</v>
      </c>
      <c r="O179" s="37">
        <v>1.8</v>
      </c>
    </row>
    <row r="180" spans="1:15" ht="15" thickBot="1" x14ac:dyDescent="0.35">
      <c r="A180" s="34"/>
      <c r="B180" s="40"/>
      <c r="C180" s="20"/>
      <c r="D180" s="5"/>
      <c r="E180" s="6">
        <f t="shared" ref="E180:O180" si="30">SUM(E175:E179)</f>
        <v>49.76</v>
      </c>
      <c r="F180" s="5">
        <f t="shared" si="30"/>
        <v>35.199999999999996</v>
      </c>
      <c r="G180" s="5">
        <f t="shared" si="30"/>
        <v>1.86</v>
      </c>
      <c r="H180" s="5">
        <f t="shared" si="30"/>
        <v>40.114999999999995</v>
      </c>
      <c r="I180" s="5">
        <f t="shared" si="30"/>
        <v>110.67999999999999</v>
      </c>
      <c r="J180" s="23">
        <f t="shared" si="30"/>
        <v>937.78</v>
      </c>
      <c r="K180" s="23">
        <f t="shared" si="30"/>
        <v>0.38</v>
      </c>
      <c r="L180" s="23">
        <f t="shared" si="30"/>
        <v>0.22000000000000003</v>
      </c>
      <c r="M180" s="23">
        <f t="shared" si="30"/>
        <v>20.53</v>
      </c>
      <c r="N180" s="23">
        <f t="shared" si="30"/>
        <v>140.30000000000001</v>
      </c>
      <c r="O180" s="23">
        <f t="shared" si="30"/>
        <v>9.34</v>
      </c>
    </row>
    <row r="181" spans="1:15" ht="15" thickBot="1" x14ac:dyDescent="0.35">
      <c r="A181" s="34"/>
      <c r="B181" s="40"/>
      <c r="C181" s="20"/>
      <c r="D181" s="5"/>
      <c r="E181" s="5"/>
      <c r="F181" s="6"/>
      <c r="G181" s="6"/>
      <c r="H181" s="6"/>
      <c r="I181" s="6"/>
      <c r="J181" s="24"/>
      <c r="K181" s="43"/>
      <c r="L181" s="43"/>
      <c r="M181" s="43"/>
      <c r="N181" s="43"/>
      <c r="O181" s="43"/>
    </row>
    <row r="182" spans="1:15" ht="15" thickBot="1" x14ac:dyDescent="0.35">
      <c r="A182" s="175" t="s">
        <v>9</v>
      </c>
      <c r="B182" s="176"/>
      <c r="C182" s="176"/>
      <c r="D182" s="176"/>
      <c r="E182" s="176"/>
      <c r="F182" s="176"/>
      <c r="G182" s="176"/>
      <c r="H182" s="176"/>
      <c r="I182" s="176"/>
      <c r="J182" s="176"/>
      <c r="K182" s="176"/>
      <c r="L182" s="176"/>
      <c r="M182" s="176"/>
      <c r="N182" s="176"/>
      <c r="O182" s="177"/>
    </row>
    <row r="183" spans="1:15" ht="24.6" thickBot="1" x14ac:dyDescent="0.35">
      <c r="A183" s="34" t="s">
        <v>36</v>
      </c>
      <c r="B183" s="44">
        <v>129</v>
      </c>
      <c r="C183" s="20" t="s">
        <v>70</v>
      </c>
      <c r="D183" s="5">
        <v>150</v>
      </c>
      <c r="E183" s="5">
        <v>5.19</v>
      </c>
      <c r="F183" s="5">
        <v>2.52</v>
      </c>
      <c r="G183" s="5">
        <v>0</v>
      </c>
      <c r="H183" s="5">
        <v>2.04</v>
      </c>
      <c r="I183" s="5">
        <v>10.8</v>
      </c>
      <c r="J183" s="58">
        <v>74.400000000000006</v>
      </c>
      <c r="K183" s="37">
        <v>0.06</v>
      </c>
      <c r="L183" s="37">
        <v>0.03</v>
      </c>
      <c r="M183" s="37">
        <v>9.6</v>
      </c>
      <c r="N183" s="37">
        <v>64.8</v>
      </c>
      <c r="O183" s="37">
        <v>1.2</v>
      </c>
    </row>
    <row r="184" spans="1:15" ht="15" thickBot="1" x14ac:dyDescent="0.35">
      <c r="A184" s="34" t="s">
        <v>36</v>
      </c>
      <c r="B184" s="44">
        <v>252</v>
      </c>
      <c r="C184" s="20" t="s">
        <v>148</v>
      </c>
      <c r="D184" s="5">
        <v>30</v>
      </c>
      <c r="E184" s="5">
        <v>12.29</v>
      </c>
      <c r="F184" s="5">
        <v>7.5</v>
      </c>
      <c r="G184" s="5"/>
      <c r="H184" s="5">
        <v>5.04</v>
      </c>
      <c r="I184" s="5">
        <v>0</v>
      </c>
      <c r="J184" s="58">
        <v>52.92</v>
      </c>
      <c r="K184" s="37">
        <v>1.4999999999999999E-2</v>
      </c>
      <c r="L184" s="37">
        <v>0.01</v>
      </c>
      <c r="M184" s="37">
        <v>0</v>
      </c>
      <c r="N184" s="37">
        <v>7.5</v>
      </c>
      <c r="O184" s="37">
        <v>0.5</v>
      </c>
    </row>
    <row r="185" spans="1:15" ht="15" thickBot="1" x14ac:dyDescent="0.35">
      <c r="A185" s="34" t="s">
        <v>36</v>
      </c>
      <c r="B185" s="40">
        <v>435</v>
      </c>
      <c r="C185" s="20" t="s">
        <v>115</v>
      </c>
      <c r="D185" s="5">
        <v>150</v>
      </c>
      <c r="E185" s="5">
        <v>5.8</v>
      </c>
      <c r="F185" s="5">
        <v>3</v>
      </c>
      <c r="G185" s="5">
        <v>0</v>
      </c>
      <c r="H185" s="5">
        <v>0.1</v>
      </c>
      <c r="I185" s="5">
        <v>4</v>
      </c>
      <c r="J185" s="15">
        <v>31</v>
      </c>
      <c r="K185" s="37">
        <v>0.04</v>
      </c>
      <c r="L185" s="37">
        <v>0.03</v>
      </c>
      <c r="M185" s="37">
        <v>1.1100000000000001</v>
      </c>
      <c r="N185" s="37">
        <v>140</v>
      </c>
      <c r="O185" s="37">
        <v>0</v>
      </c>
    </row>
    <row r="186" spans="1:15" ht="15" thickBot="1" x14ac:dyDescent="0.35">
      <c r="A186" s="34" t="s">
        <v>37</v>
      </c>
      <c r="B186" s="40" t="s">
        <v>37</v>
      </c>
      <c r="C186" s="20" t="s">
        <v>7</v>
      </c>
      <c r="D186" s="5">
        <v>25</v>
      </c>
      <c r="E186" s="5">
        <v>1.37</v>
      </c>
      <c r="F186" s="5">
        <v>2.63</v>
      </c>
      <c r="G186" s="5">
        <v>0</v>
      </c>
      <c r="H186" s="5">
        <v>1.3</v>
      </c>
      <c r="I186" s="5">
        <v>17.989999999999998</v>
      </c>
      <c r="J186" s="11">
        <v>91.7</v>
      </c>
      <c r="K186" s="37">
        <v>0.04</v>
      </c>
      <c r="L186" s="37">
        <v>0.01</v>
      </c>
      <c r="M186" s="37">
        <v>0</v>
      </c>
      <c r="N186" s="37">
        <v>7.6</v>
      </c>
      <c r="O186" s="37">
        <v>0.48</v>
      </c>
    </row>
    <row r="187" spans="1:15" ht="15" thickBot="1" x14ac:dyDescent="0.35">
      <c r="A187" s="34"/>
      <c r="B187" s="40"/>
      <c r="C187" s="20"/>
      <c r="D187" s="5"/>
      <c r="E187" s="6">
        <f t="shared" ref="E187:O187" si="31">SUM(E183:E186)</f>
        <v>24.650000000000002</v>
      </c>
      <c r="F187" s="5">
        <f t="shared" si="31"/>
        <v>15.649999999999999</v>
      </c>
      <c r="G187" s="5">
        <f t="shared" si="31"/>
        <v>0</v>
      </c>
      <c r="H187" s="5">
        <f t="shared" si="31"/>
        <v>8.48</v>
      </c>
      <c r="I187" s="5">
        <f t="shared" si="31"/>
        <v>32.79</v>
      </c>
      <c r="J187" s="23">
        <f t="shared" si="31"/>
        <v>250.01999999999998</v>
      </c>
      <c r="K187" s="23">
        <f t="shared" si="31"/>
        <v>0.155</v>
      </c>
      <c r="L187" s="23">
        <f t="shared" si="31"/>
        <v>0.08</v>
      </c>
      <c r="M187" s="23">
        <f t="shared" si="31"/>
        <v>10.709999999999999</v>
      </c>
      <c r="N187" s="23">
        <f t="shared" si="31"/>
        <v>219.9</v>
      </c>
      <c r="O187" s="23">
        <f t="shared" si="31"/>
        <v>2.1799999999999997</v>
      </c>
    </row>
    <row r="188" spans="1:15" ht="15" thickBot="1" x14ac:dyDescent="0.35">
      <c r="A188" s="175" t="s">
        <v>137</v>
      </c>
      <c r="B188" s="176"/>
      <c r="C188" s="176"/>
      <c r="D188" s="176"/>
      <c r="E188" s="176"/>
      <c r="F188" s="176"/>
      <c r="G188" s="176"/>
      <c r="H188" s="176"/>
      <c r="I188" s="176"/>
      <c r="J188" s="176"/>
      <c r="K188" s="176"/>
      <c r="L188" s="176"/>
      <c r="M188" s="176"/>
      <c r="N188" s="176"/>
      <c r="O188" s="177"/>
    </row>
    <row r="189" spans="1:15" ht="24.6" thickBot="1" x14ac:dyDescent="0.35">
      <c r="A189" s="34" t="s">
        <v>36</v>
      </c>
      <c r="B189" s="40">
        <v>269</v>
      </c>
      <c r="C189" s="20" t="s">
        <v>99</v>
      </c>
      <c r="D189" s="5" t="s">
        <v>100</v>
      </c>
      <c r="E189" s="16">
        <v>7.61</v>
      </c>
      <c r="F189" s="16">
        <v>5.32</v>
      </c>
      <c r="G189" s="16"/>
      <c r="H189" s="16">
        <v>2.8</v>
      </c>
      <c r="I189" s="16">
        <v>48.72</v>
      </c>
      <c r="J189" s="26">
        <v>236.6</v>
      </c>
      <c r="K189" s="37">
        <v>0.04</v>
      </c>
      <c r="L189" s="37">
        <v>0.03</v>
      </c>
      <c r="M189" s="37">
        <v>12.6</v>
      </c>
      <c r="N189" s="37">
        <v>86.8</v>
      </c>
      <c r="O189" s="37">
        <v>1.4</v>
      </c>
    </row>
    <row r="190" spans="1:15" ht="15" thickBot="1" x14ac:dyDescent="0.35">
      <c r="A190" s="34" t="s">
        <v>37</v>
      </c>
      <c r="B190" s="40" t="s">
        <v>37</v>
      </c>
      <c r="C190" s="20" t="s">
        <v>140</v>
      </c>
      <c r="D190" s="5">
        <v>20</v>
      </c>
      <c r="E190" s="5">
        <v>4.54</v>
      </c>
      <c r="F190" s="5">
        <v>0.7</v>
      </c>
      <c r="G190" s="5"/>
      <c r="H190" s="5">
        <v>0.8</v>
      </c>
      <c r="I190" s="5">
        <v>18.600000000000001</v>
      </c>
      <c r="J190" s="15">
        <v>85</v>
      </c>
      <c r="K190" s="37">
        <v>0.02</v>
      </c>
      <c r="L190" s="37">
        <v>0.01</v>
      </c>
      <c r="M190" s="37">
        <v>0</v>
      </c>
      <c r="N190" s="37">
        <v>5.8</v>
      </c>
      <c r="O190" s="37">
        <v>0.42</v>
      </c>
    </row>
    <row r="191" spans="1:15" ht="15" thickBot="1" x14ac:dyDescent="0.35">
      <c r="A191" s="34" t="s">
        <v>37</v>
      </c>
      <c r="B191" s="40" t="s">
        <v>37</v>
      </c>
      <c r="C191" s="20" t="s">
        <v>66</v>
      </c>
      <c r="D191" s="5">
        <v>100</v>
      </c>
      <c r="E191" s="16">
        <v>3.76</v>
      </c>
      <c r="F191" s="16">
        <v>0.5</v>
      </c>
      <c r="G191" s="16"/>
      <c r="H191" s="16">
        <v>0.1</v>
      </c>
      <c r="I191" s="16">
        <v>9.9</v>
      </c>
      <c r="J191" s="26">
        <v>43</v>
      </c>
      <c r="K191" s="60">
        <v>0.01</v>
      </c>
      <c r="L191" s="60">
        <v>0.01</v>
      </c>
      <c r="M191" s="60">
        <v>2</v>
      </c>
      <c r="N191" s="60">
        <v>7</v>
      </c>
      <c r="O191" s="60">
        <v>1.4</v>
      </c>
    </row>
    <row r="192" spans="1:15" ht="15" thickBot="1" x14ac:dyDescent="0.35">
      <c r="A192" s="34"/>
      <c r="B192" s="40"/>
      <c r="C192" s="20"/>
      <c r="D192" s="5"/>
      <c r="E192" s="6">
        <f t="shared" ref="E192:O192" si="32">SUM(E189:E191)</f>
        <v>15.91</v>
      </c>
      <c r="F192" s="6">
        <f t="shared" si="32"/>
        <v>6.5200000000000005</v>
      </c>
      <c r="G192" s="6">
        <f t="shared" si="32"/>
        <v>0</v>
      </c>
      <c r="H192" s="6">
        <f t="shared" si="32"/>
        <v>3.6999999999999997</v>
      </c>
      <c r="I192" s="6">
        <f t="shared" si="32"/>
        <v>77.22</v>
      </c>
      <c r="J192" s="23">
        <f t="shared" si="32"/>
        <v>364.6</v>
      </c>
      <c r="K192" s="23">
        <f t="shared" si="32"/>
        <v>6.9999999999999993E-2</v>
      </c>
      <c r="L192" s="23">
        <f t="shared" si="32"/>
        <v>0.05</v>
      </c>
      <c r="M192" s="23">
        <f t="shared" si="32"/>
        <v>14.6</v>
      </c>
      <c r="N192" s="23">
        <f t="shared" si="32"/>
        <v>99.6</v>
      </c>
      <c r="O192" s="23">
        <f t="shared" si="32"/>
        <v>3.2199999999999998</v>
      </c>
    </row>
    <row r="193" spans="1:15" ht="15" thickBot="1" x14ac:dyDescent="0.35">
      <c r="A193" s="175" t="s">
        <v>117</v>
      </c>
      <c r="B193" s="176"/>
      <c r="C193" s="176"/>
      <c r="D193" s="176"/>
      <c r="E193" s="176"/>
      <c r="F193" s="176"/>
      <c r="G193" s="176"/>
      <c r="H193" s="176"/>
      <c r="I193" s="176"/>
      <c r="J193" s="176"/>
      <c r="K193" s="176"/>
      <c r="L193" s="176"/>
      <c r="M193" s="176"/>
      <c r="N193" s="176"/>
      <c r="O193" s="177"/>
    </row>
    <row r="194" spans="1:15" ht="15" thickBot="1" x14ac:dyDescent="0.35">
      <c r="A194" s="34" t="s">
        <v>37</v>
      </c>
      <c r="B194" s="40" t="s">
        <v>37</v>
      </c>
      <c r="C194" s="20" t="s">
        <v>74</v>
      </c>
      <c r="D194" s="5">
        <v>150</v>
      </c>
      <c r="E194" s="5">
        <v>6.61</v>
      </c>
      <c r="F194" s="5">
        <v>4.5</v>
      </c>
      <c r="G194" s="5">
        <v>0</v>
      </c>
      <c r="H194" s="5">
        <v>0.15</v>
      </c>
      <c r="I194" s="5">
        <v>6</v>
      </c>
      <c r="J194" s="15">
        <v>46.5</v>
      </c>
      <c r="K194" s="37">
        <v>7.0000000000000007E-2</v>
      </c>
      <c r="L194" s="37">
        <v>0.03</v>
      </c>
      <c r="M194" s="37">
        <v>1.67</v>
      </c>
      <c r="N194" s="37">
        <v>210</v>
      </c>
      <c r="O194" s="37">
        <v>0</v>
      </c>
    </row>
    <row r="195" spans="1:15" ht="15" thickBot="1" x14ac:dyDescent="0.35">
      <c r="A195" s="34" t="s">
        <v>37</v>
      </c>
      <c r="B195" s="40" t="s">
        <v>37</v>
      </c>
      <c r="C195" s="20" t="s">
        <v>7</v>
      </c>
      <c r="D195" s="5">
        <v>30</v>
      </c>
      <c r="E195" s="5">
        <v>1.65</v>
      </c>
      <c r="F195" s="5">
        <v>2.63</v>
      </c>
      <c r="G195" s="5">
        <v>0</v>
      </c>
      <c r="H195" s="5">
        <v>1.3</v>
      </c>
      <c r="I195" s="5">
        <v>17.989999999999998</v>
      </c>
      <c r="J195" s="11">
        <v>91.7</v>
      </c>
      <c r="K195" s="37">
        <v>0.04</v>
      </c>
      <c r="L195" s="37">
        <v>0.01</v>
      </c>
      <c r="M195" s="37">
        <v>0</v>
      </c>
      <c r="N195" s="37">
        <v>7.6</v>
      </c>
      <c r="O195" s="37">
        <v>0.48</v>
      </c>
    </row>
    <row r="196" spans="1:15" ht="15" thickBot="1" x14ac:dyDescent="0.35">
      <c r="A196" s="34"/>
      <c r="B196" s="40"/>
      <c r="C196" s="20"/>
      <c r="D196" s="5"/>
      <c r="E196" s="6">
        <f>E194+E195</f>
        <v>8.26</v>
      </c>
      <c r="F196" s="6">
        <f t="shared" ref="F196:O196" si="33">F194+F195</f>
        <v>7.13</v>
      </c>
      <c r="G196" s="6">
        <f t="shared" si="33"/>
        <v>0</v>
      </c>
      <c r="H196" s="6">
        <f t="shared" si="33"/>
        <v>1.45</v>
      </c>
      <c r="I196" s="6">
        <f t="shared" si="33"/>
        <v>23.99</v>
      </c>
      <c r="J196" s="6">
        <f t="shared" si="33"/>
        <v>138.19999999999999</v>
      </c>
      <c r="K196" s="6">
        <f t="shared" si="33"/>
        <v>0.11000000000000001</v>
      </c>
      <c r="L196" s="6">
        <f t="shared" si="33"/>
        <v>0.04</v>
      </c>
      <c r="M196" s="6">
        <f t="shared" si="33"/>
        <v>1.67</v>
      </c>
      <c r="N196" s="6">
        <f t="shared" si="33"/>
        <v>217.6</v>
      </c>
      <c r="O196" s="6">
        <f t="shared" si="33"/>
        <v>0.48</v>
      </c>
    </row>
    <row r="197" spans="1:15" ht="15" thickBot="1" x14ac:dyDescent="0.35">
      <c r="A197" s="34"/>
      <c r="B197" s="40"/>
      <c r="C197" s="20" t="s">
        <v>12</v>
      </c>
      <c r="D197" s="5"/>
      <c r="E197" s="17">
        <f>E192+E187+E180+E168+E196+E173</f>
        <v>118.81</v>
      </c>
      <c r="F197" s="17">
        <f t="shared" ref="F197:O197" si="34">F192+F187+F180+F168+F196+F173</f>
        <v>82.979999999999976</v>
      </c>
      <c r="G197" s="17">
        <f t="shared" si="34"/>
        <v>4.3</v>
      </c>
      <c r="H197" s="17">
        <f t="shared" si="34"/>
        <v>70.754999999999995</v>
      </c>
      <c r="I197" s="17">
        <f t="shared" si="34"/>
        <v>326.72000000000003</v>
      </c>
      <c r="J197" s="17">
        <f t="shared" si="34"/>
        <v>2243.11</v>
      </c>
      <c r="K197" s="17">
        <f t="shared" si="34"/>
        <v>1.0049999999999999</v>
      </c>
      <c r="L197" s="17">
        <f t="shared" si="34"/>
        <v>0.57000000000000006</v>
      </c>
      <c r="M197" s="17">
        <f t="shared" si="34"/>
        <v>60.84</v>
      </c>
      <c r="N197" s="17">
        <f t="shared" si="34"/>
        <v>1048.8999999999999</v>
      </c>
      <c r="O197" s="17">
        <f t="shared" si="34"/>
        <v>21.669999999999998</v>
      </c>
    </row>
    <row r="198" spans="1:15" ht="24.6" thickBot="1" x14ac:dyDescent="0.35">
      <c r="A198" s="34"/>
      <c r="B198" s="40"/>
      <c r="C198" s="20" t="s">
        <v>24</v>
      </c>
      <c r="D198" s="5"/>
      <c r="E198" s="5"/>
      <c r="F198" s="48">
        <f>F197*4/I197</f>
        <v>1.0159157688540643</v>
      </c>
      <c r="G198" s="48"/>
      <c r="H198" s="48">
        <f>H197*4/I197</f>
        <v>0.86624632713026428</v>
      </c>
      <c r="I198" s="48">
        <v>4</v>
      </c>
      <c r="J198" s="15"/>
      <c r="K198" s="43"/>
      <c r="L198" s="43"/>
      <c r="M198" s="43"/>
      <c r="N198" s="43"/>
      <c r="O198" s="43"/>
    </row>
    <row r="199" spans="1:15" ht="15" thickBot="1" x14ac:dyDescent="0.35">
      <c r="A199" s="175" t="s">
        <v>25</v>
      </c>
      <c r="B199" s="176"/>
      <c r="C199" s="176"/>
      <c r="D199" s="176"/>
      <c r="E199" s="176"/>
      <c r="F199" s="176"/>
      <c r="G199" s="176"/>
      <c r="H199" s="176"/>
      <c r="I199" s="176"/>
      <c r="J199" s="176"/>
      <c r="K199" s="176"/>
      <c r="L199" s="176"/>
      <c r="M199" s="176"/>
      <c r="N199" s="176"/>
      <c r="O199" s="177"/>
    </row>
    <row r="200" spans="1:15" ht="15" thickBot="1" x14ac:dyDescent="0.35">
      <c r="A200" s="175" t="s">
        <v>6</v>
      </c>
      <c r="B200" s="176"/>
      <c r="C200" s="176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  <c r="N200" s="176"/>
      <c r="O200" s="177"/>
    </row>
    <row r="201" spans="1:15" ht="15.75" customHeight="1" thickBot="1" x14ac:dyDescent="0.35">
      <c r="A201" s="34" t="s">
        <v>141</v>
      </c>
      <c r="B201" s="41">
        <v>286</v>
      </c>
      <c r="C201" s="20" t="s">
        <v>101</v>
      </c>
      <c r="D201" s="5">
        <v>135</v>
      </c>
      <c r="E201" s="5">
        <v>16.510000000000002</v>
      </c>
      <c r="F201" s="5">
        <v>10.98</v>
      </c>
      <c r="G201" s="5">
        <v>0</v>
      </c>
      <c r="H201" s="5">
        <v>22.95</v>
      </c>
      <c r="I201" s="5">
        <v>2.5299999999999998</v>
      </c>
      <c r="J201" s="15">
        <v>330.39</v>
      </c>
      <c r="K201" s="37">
        <v>0.1</v>
      </c>
      <c r="L201" s="37">
        <v>0.06</v>
      </c>
      <c r="M201" s="37">
        <v>0</v>
      </c>
      <c r="N201" s="37">
        <v>122</v>
      </c>
      <c r="O201" s="37">
        <v>5.08</v>
      </c>
    </row>
    <row r="202" spans="1:15" ht="15" thickBot="1" x14ac:dyDescent="0.35">
      <c r="A202" s="34" t="s">
        <v>36</v>
      </c>
      <c r="B202" s="40">
        <v>433</v>
      </c>
      <c r="C202" s="20" t="s">
        <v>57</v>
      </c>
      <c r="D202" s="5">
        <v>180</v>
      </c>
      <c r="E202" s="5">
        <v>4.4800000000000004</v>
      </c>
      <c r="F202" s="5">
        <v>2.61</v>
      </c>
      <c r="G202" s="5">
        <v>0</v>
      </c>
      <c r="H202" s="5">
        <v>2.25</v>
      </c>
      <c r="I202" s="5">
        <v>22.32</v>
      </c>
      <c r="J202" s="15">
        <v>120.6</v>
      </c>
      <c r="K202" s="37">
        <v>0.04</v>
      </c>
      <c r="L202" s="37">
        <v>0.02</v>
      </c>
      <c r="M202" s="37">
        <v>1</v>
      </c>
      <c r="N202" s="37">
        <v>121</v>
      </c>
      <c r="O202" s="37">
        <v>1</v>
      </c>
    </row>
    <row r="203" spans="1:15" ht="15" thickBot="1" x14ac:dyDescent="0.35">
      <c r="A203" s="34" t="s">
        <v>37</v>
      </c>
      <c r="B203" s="40" t="s">
        <v>37</v>
      </c>
      <c r="C203" s="20" t="s">
        <v>7</v>
      </c>
      <c r="D203" s="5">
        <v>30</v>
      </c>
      <c r="E203" s="5">
        <v>1.65</v>
      </c>
      <c r="F203" s="5">
        <v>2.63</v>
      </c>
      <c r="G203" s="5">
        <v>0</v>
      </c>
      <c r="H203" s="5">
        <v>1.3</v>
      </c>
      <c r="I203" s="5">
        <v>17.989999999999998</v>
      </c>
      <c r="J203" s="11">
        <v>91.7</v>
      </c>
      <c r="K203" s="37">
        <v>0.04</v>
      </c>
      <c r="L203" s="37">
        <v>0.01</v>
      </c>
      <c r="M203" s="37">
        <v>0</v>
      </c>
      <c r="N203" s="37">
        <v>7.6</v>
      </c>
      <c r="O203" s="37">
        <v>0.48</v>
      </c>
    </row>
    <row r="204" spans="1:15" ht="15" thickBot="1" x14ac:dyDescent="0.35">
      <c r="A204" s="34"/>
      <c r="B204" s="40"/>
      <c r="C204" s="58"/>
      <c r="D204" s="5"/>
      <c r="E204" s="6">
        <f t="shared" ref="E204:O204" si="35">SUM(E201:E203)</f>
        <v>22.64</v>
      </c>
      <c r="F204" s="5">
        <f t="shared" si="35"/>
        <v>16.22</v>
      </c>
      <c r="G204" s="5">
        <f t="shared" si="35"/>
        <v>0</v>
      </c>
      <c r="H204" s="5">
        <f t="shared" si="35"/>
        <v>26.5</v>
      </c>
      <c r="I204" s="5">
        <f t="shared" si="35"/>
        <v>42.84</v>
      </c>
      <c r="J204" s="23">
        <f t="shared" si="35"/>
        <v>542.69000000000005</v>
      </c>
      <c r="K204" s="23">
        <f t="shared" si="35"/>
        <v>0.18000000000000002</v>
      </c>
      <c r="L204" s="23">
        <f t="shared" si="35"/>
        <v>0.09</v>
      </c>
      <c r="M204" s="23">
        <f t="shared" si="35"/>
        <v>1</v>
      </c>
      <c r="N204" s="23">
        <f t="shared" si="35"/>
        <v>250.6</v>
      </c>
      <c r="O204" s="23">
        <f t="shared" si="35"/>
        <v>6.5600000000000005</v>
      </c>
    </row>
    <row r="205" spans="1:15" ht="15" thickBot="1" x14ac:dyDescent="0.35">
      <c r="A205" s="175" t="s">
        <v>153</v>
      </c>
      <c r="B205" s="176"/>
      <c r="C205" s="176"/>
      <c r="D205" s="176"/>
      <c r="E205" s="176"/>
      <c r="F205" s="176"/>
      <c r="G205" s="176"/>
      <c r="H205" s="176"/>
      <c r="I205" s="176"/>
      <c r="J205" s="176"/>
      <c r="K205" s="176"/>
      <c r="L205" s="176"/>
      <c r="M205" s="176"/>
      <c r="N205" s="176"/>
      <c r="O205" s="177"/>
    </row>
    <row r="206" spans="1:15" ht="15" thickBot="1" x14ac:dyDescent="0.35">
      <c r="A206" s="34" t="s">
        <v>37</v>
      </c>
      <c r="B206" s="40" t="s">
        <v>37</v>
      </c>
      <c r="C206" s="20" t="s">
        <v>143</v>
      </c>
      <c r="D206" s="5">
        <v>90</v>
      </c>
      <c r="E206" s="5">
        <v>4.82</v>
      </c>
      <c r="F206" s="5">
        <v>0.32</v>
      </c>
      <c r="G206" s="5">
        <v>0</v>
      </c>
      <c r="H206" s="5">
        <v>0.4</v>
      </c>
      <c r="I206" s="5">
        <v>9.8000000000000007</v>
      </c>
      <c r="J206" s="15">
        <v>47</v>
      </c>
      <c r="K206" s="37">
        <v>0.04</v>
      </c>
      <c r="L206" s="37">
        <v>0.03</v>
      </c>
      <c r="M206" s="37">
        <v>60</v>
      </c>
      <c r="N206" s="37">
        <v>34</v>
      </c>
      <c r="O206" s="37">
        <v>0.3</v>
      </c>
    </row>
    <row r="207" spans="1:15" ht="15" thickBot="1" x14ac:dyDescent="0.35">
      <c r="A207" s="34"/>
      <c r="B207" s="34"/>
      <c r="C207" s="18"/>
      <c r="D207" s="15"/>
      <c r="E207" s="15"/>
      <c r="F207" s="15"/>
      <c r="G207" s="15"/>
      <c r="H207" s="15"/>
      <c r="I207" s="15"/>
      <c r="J207" s="25"/>
      <c r="K207" s="43"/>
      <c r="L207" s="43"/>
      <c r="M207" s="43"/>
      <c r="N207" s="43"/>
      <c r="O207" s="43"/>
    </row>
    <row r="208" spans="1:15" ht="15" thickBot="1" x14ac:dyDescent="0.35">
      <c r="A208" s="34"/>
      <c r="B208" s="34"/>
      <c r="C208" s="18"/>
      <c r="D208" s="15"/>
      <c r="E208" s="15"/>
      <c r="F208" s="15"/>
      <c r="G208" s="15"/>
      <c r="H208" s="15"/>
      <c r="I208" s="15"/>
      <c r="J208" s="25"/>
      <c r="K208" s="43"/>
      <c r="L208" s="43"/>
      <c r="M208" s="43"/>
      <c r="N208" s="43"/>
      <c r="O208" s="43"/>
    </row>
    <row r="209" spans="1:15" ht="15" thickBot="1" x14ac:dyDescent="0.35">
      <c r="A209" s="34"/>
      <c r="B209" s="34"/>
      <c r="C209" s="18"/>
      <c r="D209" s="15"/>
      <c r="E209" s="17">
        <f t="shared" ref="E209:O209" si="36">SUM(E206:E208)</f>
        <v>4.82</v>
      </c>
      <c r="F209" s="17">
        <f t="shared" si="36"/>
        <v>0.32</v>
      </c>
      <c r="G209" s="17">
        <f t="shared" si="36"/>
        <v>0</v>
      </c>
      <c r="H209" s="17">
        <f t="shared" si="36"/>
        <v>0.4</v>
      </c>
      <c r="I209" s="17">
        <f t="shared" si="36"/>
        <v>9.8000000000000007</v>
      </c>
      <c r="J209" s="17">
        <f t="shared" si="36"/>
        <v>47</v>
      </c>
      <c r="K209" s="17">
        <f t="shared" si="36"/>
        <v>0.04</v>
      </c>
      <c r="L209" s="17">
        <f t="shared" si="36"/>
        <v>0.03</v>
      </c>
      <c r="M209" s="17">
        <f t="shared" si="36"/>
        <v>60</v>
      </c>
      <c r="N209" s="17">
        <f t="shared" si="36"/>
        <v>34</v>
      </c>
      <c r="O209" s="17">
        <f t="shared" si="36"/>
        <v>0.3</v>
      </c>
    </row>
    <row r="210" spans="1:15" ht="15" thickBot="1" x14ac:dyDescent="0.35">
      <c r="A210" s="175" t="s">
        <v>8</v>
      </c>
      <c r="B210" s="176"/>
      <c r="C210" s="176"/>
      <c r="D210" s="176"/>
      <c r="E210" s="176"/>
      <c r="F210" s="176"/>
      <c r="G210" s="176"/>
      <c r="H210" s="176"/>
      <c r="I210" s="176"/>
      <c r="J210" s="176"/>
      <c r="K210" s="176"/>
      <c r="L210" s="176"/>
      <c r="M210" s="176"/>
      <c r="N210" s="176"/>
      <c r="O210" s="177"/>
    </row>
    <row r="211" spans="1:15" ht="24.6" thickBot="1" x14ac:dyDescent="0.35">
      <c r="A211" s="34" t="s">
        <v>36</v>
      </c>
      <c r="B211" s="40">
        <v>112</v>
      </c>
      <c r="C211" s="20" t="s">
        <v>84</v>
      </c>
      <c r="D211" s="5">
        <v>250</v>
      </c>
      <c r="E211" s="5">
        <v>5.4</v>
      </c>
      <c r="F211" s="5">
        <v>3.7</v>
      </c>
      <c r="G211" s="5">
        <v>2.4</v>
      </c>
      <c r="H211" s="5">
        <v>4.9000000000000004</v>
      </c>
      <c r="I211" s="5">
        <v>21.7</v>
      </c>
      <c r="J211" s="15">
        <v>155</v>
      </c>
      <c r="K211" s="37">
        <v>0.08</v>
      </c>
      <c r="L211" s="37">
        <v>0.05</v>
      </c>
      <c r="M211" s="37">
        <v>1</v>
      </c>
      <c r="N211" s="37">
        <v>149</v>
      </c>
      <c r="O211" s="37">
        <v>1.5</v>
      </c>
    </row>
    <row r="212" spans="1:15" ht="15" thickBot="1" x14ac:dyDescent="0.35">
      <c r="A212" s="34" t="s">
        <v>36</v>
      </c>
      <c r="B212" s="40">
        <v>259</v>
      </c>
      <c r="C212" s="20" t="s">
        <v>102</v>
      </c>
      <c r="D212" s="5" t="s">
        <v>103</v>
      </c>
      <c r="E212" s="5">
        <v>24.07</v>
      </c>
      <c r="F212" s="5">
        <v>10.7</v>
      </c>
      <c r="G212" s="5">
        <v>0</v>
      </c>
      <c r="H212" s="5">
        <v>15.9</v>
      </c>
      <c r="I212" s="5">
        <v>3.1</v>
      </c>
      <c r="J212" s="15">
        <v>218</v>
      </c>
      <c r="K212" s="37">
        <v>0.04</v>
      </c>
      <c r="L212" s="37">
        <v>0.03</v>
      </c>
      <c r="M212" s="37">
        <v>1</v>
      </c>
      <c r="N212" s="37">
        <v>14</v>
      </c>
      <c r="O212" s="37">
        <v>2</v>
      </c>
    </row>
    <row r="213" spans="1:15" ht="15" thickBot="1" x14ac:dyDescent="0.35">
      <c r="A213" s="34" t="s">
        <v>36</v>
      </c>
      <c r="B213" s="40">
        <v>337</v>
      </c>
      <c r="C213" s="20" t="s">
        <v>77</v>
      </c>
      <c r="D213" s="5">
        <v>150</v>
      </c>
      <c r="E213" s="5">
        <v>5.38</v>
      </c>
      <c r="F213" s="5">
        <v>1.9</v>
      </c>
      <c r="G213" s="5">
        <v>0</v>
      </c>
      <c r="H213" s="5">
        <v>4.3</v>
      </c>
      <c r="I213" s="5">
        <v>5.16</v>
      </c>
      <c r="J213" s="15">
        <v>85.05</v>
      </c>
      <c r="K213" s="37">
        <v>7.0000000000000007E-2</v>
      </c>
      <c r="L213" s="37">
        <v>0.04</v>
      </c>
      <c r="M213" s="37">
        <v>6</v>
      </c>
      <c r="N213" s="37">
        <v>46</v>
      </c>
      <c r="O213" s="37">
        <v>0.9</v>
      </c>
    </row>
    <row r="214" spans="1:15" ht="15" thickBot="1" x14ac:dyDescent="0.35">
      <c r="A214" s="34" t="s">
        <v>36</v>
      </c>
      <c r="B214" s="41">
        <v>442</v>
      </c>
      <c r="C214" s="20" t="s">
        <v>66</v>
      </c>
      <c r="D214" s="5">
        <v>150</v>
      </c>
      <c r="E214" s="5">
        <v>7.51</v>
      </c>
      <c r="F214" s="5">
        <v>0.75</v>
      </c>
      <c r="G214" s="5">
        <v>0</v>
      </c>
      <c r="H214" s="5">
        <v>0.15</v>
      </c>
      <c r="I214" s="5">
        <v>14.85</v>
      </c>
      <c r="J214" s="15">
        <v>64.5</v>
      </c>
      <c r="K214" s="60">
        <v>0.02</v>
      </c>
      <c r="L214" s="60">
        <v>0.01</v>
      </c>
      <c r="M214" s="60">
        <v>3</v>
      </c>
      <c r="N214" s="60">
        <v>10.5</v>
      </c>
      <c r="O214" s="60">
        <v>2.1</v>
      </c>
    </row>
    <row r="215" spans="1:15" ht="15" thickBot="1" x14ac:dyDescent="0.35">
      <c r="A215" s="34" t="s">
        <v>37</v>
      </c>
      <c r="B215" s="40" t="s">
        <v>37</v>
      </c>
      <c r="C215" s="20" t="s">
        <v>7</v>
      </c>
      <c r="D215" s="5">
        <v>25</v>
      </c>
      <c r="E215" s="5">
        <v>1.38</v>
      </c>
      <c r="F215" s="5">
        <v>2.63</v>
      </c>
      <c r="G215" s="5">
        <v>0</v>
      </c>
      <c r="H215" s="5">
        <v>1.3</v>
      </c>
      <c r="I215" s="5">
        <v>17.989999999999998</v>
      </c>
      <c r="J215" s="11">
        <v>91.7</v>
      </c>
      <c r="K215" s="37">
        <v>0.04</v>
      </c>
      <c r="L215" s="37">
        <v>0.01</v>
      </c>
      <c r="M215" s="37">
        <v>0</v>
      </c>
      <c r="N215" s="37">
        <v>7.6</v>
      </c>
      <c r="O215" s="37">
        <v>0.48</v>
      </c>
    </row>
    <row r="216" spans="1:15" ht="24.6" thickBot="1" x14ac:dyDescent="0.35">
      <c r="A216" s="34" t="s">
        <v>37</v>
      </c>
      <c r="B216" s="40" t="s">
        <v>37</v>
      </c>
      <c r="C216" s="20" t="s">
        <v>138</v>
      </c>
      <c r="D216" s="5">
        <v>50</v>
      </c>
      <c r="E216" s="5">
        <v>1.76</v>
      </c>
      <c r="F216" s="5">
        <v>2.76</v>
      </c>
      <c r="G216" s="5">
        <v>0</v>
      </c>
      <c r="H216" s="5">
        <v>1.125</v>
      </c>
      <c r="I216" s="5">
        <v>27.83</v>
      </c>
      <c r="J216" s="15">
        <v>145</v>
      </c>
      <c r="K216" s="37">
        <v>0.09</v>
      </c>
      <c r="L216" s="37">
        <v>0.05</v>
      </c>
      <c r="M216" s="37">
        <v>0</v>
      </c>
      <c r="N216" s="37">
        <v>14.5</v>
      </c>
      <c r="O216" s="37">
        <v>1.8</v>
      </c>
    </row>
    <row r="217" spans="1:15" ht="15" thickBot="1" x14ac:dyDescent="0.35">
      <c r="A217" s="34"/>
      <c r="B217" s="40"/>
      <c r="C217" s="21"/>
      <c r="D217" s="5"/>
      <c r="E217" s="6">
        <f t="shared" ref="E217:O217" si="37">SUM(E211:E216)</f>
        <v>45.5</v>
      </c>
      <c r="F217" s="5">
        <f t="shared" si="37"/>
        <v>22.439999999999998</v>
      </c>
      <c r="G217" s="5">
        <f t="shared" si="37"/>
        <v>2.4</v>
      </c>
      <c r="H217" s="5">
        <f t="shared" si="37"/>
        <v>27.675000000000001</v>
      </c>
      <c r="I217" s="5">
        <f t="shared" si="37"/>
        <v>90.63</v>
      </c>
      <c r="J217" s="23">
        <f t="shared" si="37"/>
        <v>759.25</v>
      </c>
      <c r="K217" s="23">
        <f t="shared" si="37"/>
        <v>0.33999999999999997</v>
      </c>
      <c r="L217" s="23">
        <f t="shared" si="37"/>
        <v>0.19</v>
      </c>
      <c r="M217" s="23">
        <f t="shared" si="37"/>
        <v>11</v>
      </c>
      <c r="N217" s="23">
        <f t="shared" si="37"/>
        <v>241.6</v>
      </c>
      <c r="O217" s="23">
        <f t="shared" si="37"/>
        <v>8.7800000000000011</v>
      </c>
    </row>
    <row r="218" spans="1:15" ht="15" thickBot="1" x14ac:dyDescent="0.35">
      <c r="A218" s="34"/>
      <c r="B218" s="40"/>
      <c r="C218" s="21"/>
      <c r="D218" s="5"/>
      <c r="E218" s="5"/>
      <c r="F218" s="6"/>
      <c r="G218" s="6"/>
      <c r="H218" s="6"/>
      <c r="I218" s="6"/>
      <c r="J218" s="24"/>
      <c r="K218" s="43"/>
      <c r="L218" s="43"/>
      <c r="M218" s="43"/>
      <c r="N218" s="43"/>
      <c r="O218" s="43"/>
    </row>
    <row r="219" spans="1:15" ht="15" thickBot="1" x14ac:dyDescent="0.35">
      <c r="A219" s="175" t="s">
        <v>9</v>
      </c>
      <c r="B219" s="176"/>
      <c r="C219" s="176"/>
      <c r="D219" s="176"/>
      <c r="E219" s="176"/>
      <c r="F219" s="176"/>
      <c r="G219" s="176"/>
      <c r="H219" s="176"/>
      <c r="I219" s="176"/>
      <c r="J219" s="176"/>
      <c r="K219" s="176"/>
      <c r="L219" s="176"/>
      <c r="M219" s="176"/>
      <c r="N219" s="176"/>
      <c r="O219" s="177"/>
    </row>
    <row r="220" spans="1:15" ht="27.75" customHeight="1" thickBot="1" x14ac:dyDescent="0.35">
      <c r="A220" s="34" t="s">
        <v>36</v>
      </c>
      <c r="B220" s="40">
        <v>219</v>
      </c>
      <c r="C220" s="20" t="s">
        <v>71</v>
      </c>
      <c r="D220" s="5" t="s">
        <v>104</v>
      </c>
      <c r="E220" s="5">
        <v>15.57</v>
      </c>
      <c r="F220" s="5">
        <v>9.5</v>
      </c>
      <c r="G220" s="5">
        <v>0</v>
      </c>
      <c r="H220" s="5">
        <v>17.3</v>
      </c>
      <c r="I220" s="5">
        <v>33.6</v>
      </c>
      <c r="J220" s="15">
        <v>276</v>
      </c>
      <c r="K220" s="37">
        <v>0.06</v>
      </c>
      <c r="L220" s="37">
        <v>0.03</v>
      </c>
      <c r="M220" s="37">
        <v>1</v>
      </c>
      <c r="N220" s="37">
        <v>159</v>
      </c>
      <c r="O220" s="37">
        <v>0.8</v>
      </c>
    </row>
    <row r="221" spans="1:15" ht="15" thickBot="1" x14ac:dyDescent="0.35">
      <c r="A221" s="34" t="s">
        <v>37</v>
      </c>
      <c r="B221" s="40" t="s">
        <v>37</v>
      </c>
      <c r="C221" s="20" t="s">
        <v>90</v>
      </c>
      <c r="D221" s="5">
        <v>200</v>
      </c>
      <c r="E221" s="5">
        <v>2.75</v>
      </c>
      <c r="F221" s="5">
        <v>0</v>
      </c>
      <c r="G221" s="5">
        <v>0</v>
      </c>
      <c r="H221" s="5">
        <v>0</v>
      </c>
      <c r="I221" s="5">
        <v>12</v>
      </c>
      <c r="J221" s="15">
        <v>52</v>
      </c>
      <c r="K221" s="37">
        <v>0</v>
      </c>
      <c r="L221" s="37">
        <v>0</v>
      </c>
      <c r="M221" s="37">
        <v>0</v>
      </c>
      <c r="N221" s="37">
        <v>1.47</v>
      </c>
      <c r="O221" s="37">
        <v>0.27</v>
      </c>
    </row>
    <row r="222" spans="1:15" ht="15" thickBot="1" x14ac:dyDescent="0.35">
      <c r="A222" s="34"/>
      <c r="B222" s="40"/>
      <c r="C222" s="20"/>
      <c r="D222" s="5"/>
      <c r="E222" s="6">
        <f>SUM(E220:E221)</f>
        <v>18.32</v>
      </c>
      <c r="F222" s="5">
        <v>19.3</v>
      </c>
      <c r="G222" s="5">
        <f t="shared" ref="G222:O222" si="38">SUM(G220:G221)</f>
        <v>0</v>
      </c>
      <c r="H222" s="5">
        <f t="shared" si="38"/>
        <v>17.3</v>
      </c>
      <c r="I222" s="5">
        <f t="shared" si="38"/>
        <v>45.6</v>
      </c>
      <c r="J222" s="23">
        <f t="shared" si="38"/>
        <v>328</v>
      </c>
      <c r="K222" s="23">
        <f t="shared" si="38"/>
        <v>0.06</v>
      </c>
      <c r="L222" s="23">
        <f t="shared" si="38"/>
        <v>0.03</v>
      </c>
      <c r="M222" s="23">
        <f t="shared" si="38"/>
        <v>1</v>
      </c>
      <c r="N222" s="23">
        <f t="shared" si="38"/>
        <v>160.47</v>
      </c>
      <c r="O222" s="23">
        <f t="shared" si="38"/>
        <v>1.07</v>
      </c>
    </row>
    <row r="223" spans="1:15" ht="15" thickBot="1" x14ac:dyDescent="0.35">
      <c r="A223" s="175" t="s">
        <v>137</v>
      </c>
      <c r="B223" s="176"/>
      <c r="C223" s="176"/>
      <c r="D223" s="176"/>
      <c r="E223" s="176"/>
      <c r="F223" s="176"/>
      <c r="G223" s="176"/>
      <c r="H223" s="176"/>
      <c r="I223" s="176"/>
      <c r="J223" s="176"/>
      <c r="K223" s="176"/>
      <c r="L223" s="176"/>
      <c r="M223" s="176"/>
      <c r="N223" s="176"/>
      <c r="O223" s="177"/>
    </row>
    <row r="224" spans="1:15" ht="15" thickBot="1" x14ac:dyDescent="0.35">
      <c r="A224" s="34" t="s">
        <v>36</v>
      </c>
      <c r="B224" s="40">
        <v>228</v>
      </c>
      <c r="C224" s="20" t="s">
        <v>105</v>
      </c>
      <c r="D224" s="5">
        <v>70</v>
      </c>
      <c r="E224" s="5">
        <v>12.96</v>
      </c>
      <c r="F224" s="5">
        <v>6.74</v>
      </c>
      <c r="G224" s="5"/>
      <c r="H224" s="5">
        <v>0.42</v>
      </c>
      <c r="I224" s="5">
        <v>0</v>
      </c>
      <c r="J224" s="15">
        <v>54.6</v>
      </c>
      <c r="K224" s="37">
        <v>0.05</v>
      </c>
      <c r="L224" s="37">
        <v>0.03</v>
      </c>
      <c r="M224" s="37">
        <v>0</v>
      </c>
      <c r="N224" s="37">
        <v>10.89</v>
      </c>
      <c r="O224" s="37">
        <v>0.47</v>
      </c>
    </row>
    <row r="225" spans="1:15" ht="15" thickBot="1" x14ac:dyDescent="0.35">
      <c r="A225" s="34" t="s">
        <v>36</v>
      </c>
      <c r="B225" s="40">
        <v>335</v>
      </c>
      <c r="C225" s="20" t="s">
        <v>40</v>
      </c>
      <c r="D225" s="5">
        <v>150</v>
      </c>
      <c r="E225" s="5">
        <v>4.67</v>
      </c>
      <c r="F225" s="5">
        <v>3.12</v>
      </c>
      <c r="G225" s="5">
        <v>0</v>
      </c>
      <c r="H225" s="5">
        <v>5.4</v>
      </c>
      <c r="I225" s="5">
        <v>15.37</v>
      </c>
      <c r="J225" s="15">
        <v>14.1</v>
      </c>
      <c r="K225" s="37">
        <v>0.06</v>
      </c>
      <c r="L225" s="37">
        <v>0.05</v>
      </c>
      <c r="M225" s="37">
        <v>2.2200000000000002</v>
      </c>
      <c r="N225" s="37">
        <v>20.87</v>
      </c>
      <c r="O225" s="37">
        <v>0.49</v>
      </c>
    </row>
    <row r="226" spans="1:15" ht="15" thickBot="1" x14ac:dyDescent="0.35">
      <c r="A226" s="34" t="s">
        <v>36</v>
      </c>
      <c r="B226" s="40">
        <v>436</v>
      </c>
      <c r="C226" s="20" t="s">
        <v>106</v>
      </c>
      <c r="D226" s="5">
        <v>150</v>
      </c>
      <c r="E226" s="5">
        <v>1.47</v>
      </c>
      <c r="F226" s="5">
        <v>0.15</v>
      </c>
      <c r="G226" s="5"/>
      <c r="H226" s="5">
        <v>0</v>
      </c>
      <c r="I226" s="5">
        <v>19.28</v>
      </c>
      <c r="J226" s="15">
        <v>78.75</v>
      </c>
      <c r="K226" s="37">
        <v>0.01</v>
      </c>
      <c r="L226" s="37">
        <v>0.01</v>
      </c>
      <c r="M226" s="37">
        <v>9.75</v>
      </c>
      <c r="N226" s="37">
        <v>6</v>
      </c>
      <c r="O226" s="37">
        <v>0</v>
      </c>
    </row>
    <row r="227" spans="1:15" ht="15" thickBot="1" x14ac:dyDescent="0.35">
      <c r="A227" s="34" t="s">
        <v>37</v>
      </c>
      <c r="B227" s="40" t="s">
        <v>37</v>
      </c>
      <c r="C227" s="20" t="s">
        <v>30</v>
      </c>
      <c r="D227" s="5">
        <v>20</v>
      </c>
      <c r="E227" s="5">
        <v>4.62</v>
      </c>
      <c r="F227" s="5">
        <v>0.7</v>
      </c>
      <c r="G227" s="5">
        <v>0</v>
      </c>
      <c r="H227" s="5">
        <v>0.8</v>
      </c>
      <c r="I227" s="5">
        <v>18.600000000000001</v>
      </c>
      <c r="J227" s="15">
        <v>85</v>
      </c>
      <c r="K227" s="37">
        <v>0.01</v>
      </c>
      <c r="L227" s="37">
        <v>4.0000000000000001E-3</v>
      </c>
      <c r="M227" s="37">
        <v>0</v>
      </c>
      <c r="N227" s="37">
        <v>1.6</v>
      </c>
      <c r="O227" s="37">
        <v>0.12</v>
      </c>
    </row>
    <row r="228" spans="1:15" ht="15" thickBot="1" x14ac:dyDescent="0.35">
      <c r="A228" s="34" t="s">
        <v>37</v>
      </c>
      <c r="B228" s="40" t="s">
        <v>37</v>
      </c>
      <c r="C228" s="20" t="s">
        <v>7</v>
      </c>
      <c r="D228" s="5">
        <v>30</v>
      </c>
      <c r="E228" s="5">
        <v>1.65</v>
      </c>
      <c r="F228" s="5">
        <v>2.63</v>
      </c>
      <c r="G228" s="5">
        <v>0</v>
      </c>
      <c r="H228" s="5">
        <v>1.3</v>
      </c>
      <c r="I228" s="5">
        <v>17.989999999999998</v>
      </c>
      <c r="J228" s="11">
        <v>91.7</v>
      </c>
      <c r="K228" s="37">
        <v>0.04</v>
      </c>
      <c r="L228" s="37">
        <v>0.01</v>
      </c>
      <c r="M228" s="37">
        <v>0</v>
      </c>
      <c r="N228" s="37">
        <v>7.6</v>
      </c>
      <c r="O228" s="37">
        <v>0.48</v>
      </c>
    </row>
    <row r="229" spans="1:15" ht="15" thickBot="1" x14ac:dyDescent="0.35">
      <c r="A229" s="34"/>
      <c r="B229" s="40"/>
      <c r="C229" s="20"/>
      <c r="D229" s="5"/>
      <c r="E229" s="6">
        <f t="shared" ref="E229:O229" si="39">SUM(E224:E228)</f>
        <v>25.37</v>
      </c>
      <c r="F229" s="6">
        <f t="shared" si="39"/>
        <v>13.34</v>
      </c>
      <c r="G229" s="6">
        <f t="shared" si="39"/>
        <v>0</v>
      </c>
      <c r="H229" s="6">
        <f t="shared" si="39"/>
        <v>7.92</v>
      </c>
      <c r="I229" s="6">
        <f t="shared" si="39"/>
        <v>71.239999999999995</v>
      </c>
      <c r="J229" s="23">
        <f t="shared" si="39"/>
        <v>324.14999999999998</v>
      </c>
      <c r="K229" s="23">
        <f t="shared" si="39"/>
        <v>0.17</v>
      </c>
      <c r="L229" s="23">
        <f t="shared" si="39"/>
        <v>0.104</v>
      </c>
      <c r="M229" s="23">
        <f t="shared" si="39"/>
        <v>11.97</v>
      </c>
      <c r="N229" s="23">
        <f t="shared" si="39"/>
        <v>46.960000000000008</v>
      </c>
      <c r="O229" s="23">
        <f t="shared" si="39"/>
        <v>1.56</v>
      </c>
    </row>
    <row r="230" spans="1:15" ht="15" thickBot="1" x14ac:dyDescent="0.35">
      <c r="A230" s="175" t="s">
        <v>117</v>
      </c>
      <c r="B230" s="176"/>
      <c r="C230" s="176"/>
      <c r="D230" s="176"/>
      <c r="E230" s="176"/>
      <c r="F230" s="176"/>
      <c r="G230" s="176"/>
      <c r="H230" s="176"/>
      <c r="I230" s="176"/>
      <c r="J230" s="176"/>
      <c r="K230" s="176"/>
      <c r="L230" s="176"/>
      <c r="M230" s="176"/>
      <c r="N230" s="176"/>
      <c r="O230" s="177"/>
    </row>
    <row r="231" spans="1:15" ht="15" thickBot="1" x14ac:dyDescent="0.35">
      <c r="A231" s="34" t="s">
        <v>37</v>
      </c>
      <c r="B231" s="40" t="s">
        <v>37</v>
      </c>
      <c r="C231" s="20" t="s">
        <v>74</v>
      </c>
      <c r="D231" s="5">
        <v>150</v>
      </c>
      <c r="E231" s="5">
        <v>6.61</v>
      </c>
      <c r="F231" s="5">
        <v>4.5</v>
      </c>
      <c r="G231" s="5">
        <v>0</v>
      </c>
      <c r="H231" s="5">
        <v>0.15</v>
      </c>
      <c r="I231" s="5">
        <v>6</v>
      </c>
      <c r="J231" s="15">
        <v>46.5</v>
      </c>
      <c r="K231" s="37">
        <v>7.0000000000000007E-2</v>
      </c>
      <c r="L231" s="37">
        <v>0.03</v>
      </c>
      <c r="M231" s="37">
        <v>1.67</v>
      </c>
      <c r="N231" s="37">
        <v>210</v>
      </c>
      <c r="O231" s="37">
        <v>0</v>
      </c>
    </row>
    <row r="232" spans="1:15" ht="15" thickBot="1" x14ac:dyDescent="0.35">
      <c r="A232" s="34" t="s">
        <v>37</v>
      </c>
      <c r="B232" s="40" t="s">
        <v>37</v>
      </c>
      <c r="C232" s="20" t="s">
        <v>7</v>
      </c>
      <c r="D232" s="5">
        <v>30</v>
      </c>
      <c r="E232" s="5">
        <v>1.65</v>
      </c>
      <c r="F232" s="5">
        <v>2.63</v>
      </c>
      <c r="G232" s="5">
        <v>0</v>
      </c>
      <c r="H232" s="5">
        <v>1.3</v>
      </c>
      <c r="I232" s="5">
        <v>17.989999999999998</v>
      </c>
      <c r="J232" s="11">
        <v>91.7</v>
      </c>
      <c r="K232" s="37">
        <v>0.04</v>
      </c>
      <c r="L232" s="37">
        <v>0.01</v>
      </c>
      <c r="M232" s="37">
        <v>0</v>
      </c>
      <c r="N232" s="37">
        <v>7.6</v>
      </c>
      <c r="O232" s="37">
        <v>0.48</v>
      </c>
    </row>
    <row r="233" spans="1:15" ht="15" thickBot="1" x14ac:dyDescent="0.35">
      <c r="A233" s="34"/>
      <c r="B233" s="40"/>
      <c r="C233" s="20"/>
      <c r="D233" s="5"/>
      <c r="E233" s="6">
        <f>E231+E232</f>
        <v>8.26</v>
      </c>
      <c r="F233" s="6">
        <f t="shared" ref="F233:O233" si="40">F231+F232</f>
        <v>7.13</v>
      </c>
      <c r="G233" s="6">
        <f t="shared" si="40"/>
        <v>0</v>
      </c>
      <c r="H233" s="6">
        <f t="shared" si="40"/>
        <v>1.45</v>
      </c>
      <c r="I233" s="6">
        <f t="shared" si="40"/>
        <v>23.99</v>
      </c>
      <c r="J233" s="6">
        <f t="shared" si="40"/>
        <v>138.19999999999999</v>
      </c>
      <c r="K233" s="6">
        <f t="shared" si="40"/>
        <v>0.11000000000000001</v>
      </c>
      <c r="L233" s="6">
        <f t="shared" si="40"/>
        <v>0.04</v>
      </c>
      <c r="M233" s="6">
        <f t="shared" si="40"/>
        <v>1.67</v>
      </c>
      <c r="N233" s="6">
        <f t="shared" si="40"/>
        <v>217.6</v>
      </c>
      <c r="O233" s="6">
        <f t="shared" si="40"/>
        <v>0.48</v>
      </c>
    </row>
    <row r="234" spans="1:15" ht="15" thickBot="1" x14ac:dyDescent="0.35">
      <c r="A234" s="34"/>
      <c r="B234" s="40"/>
      <c r="C234" s="20" t="s">
        <v>12</v>
      </c>
      <c r="D234" s="5"/>
      <c r="E234" s="17">
        <f>E229+E222+E217+E204+E233+E209</f>
        <v>124.91</v>
      </c>
      <c r="F234" s="17">
        <f t="shared" ref="F234:O234" si="41">F229+F222+F217+F204+F233+F209</f>
        <v>78.749999999999986</v>
      </c>
      <c r="G234" s="17">
        <f t="shared" si="41"/>
        <v>2.4</v>
      </c>
      <c r="H234" s="17">
        <f t="shared" si="41"/>
        <v>81.245000000000005</v>
      </c>
      <c r="I234" s="17">
        <f t="shared" si="41"/>
        <v>284.10000000000002</v>
      </c>
      <c r="J234" s="17">
        <f t="shared" si="41"/>
        <v>2139.29</v>
      </c>
      <c r="K234" s="17">
        <f t="shared" si="41"/>
        <v>0.9</v>
      </c>
      <c r="L234" s="17">
        <f t="shared" si="41"/>
        <v>0.48399999999999999</v>
      </c>
      <c r="M234" s="17">
        <f t="shared" si="41"/>
        <v>86.64</v>
      </c>
      <c r="N234" s="17">
        <f t="shared" si="41"/>
        <v>951.23</v>
      </c>
      <c r="O234" s="17">
        <f t="shared" si="41"/>
        <v>18.75</v>
      </c>
    </row>
    <row r="235" spans="1:15" ht="24.6" thickBot="1" x14ac:dyDescent="0.35">
      <c r="A235" s="34"/>
      <c r="B235" s="41"/>
      <c r="C235" s="20" t="s">
        <v>13</v>
      </c>
      <c r="D235" s="5"/>
      <c r="E235" s="5"/>
      <c r="F235" s="48">
        <f>F234*4/I234</f>
        <v>1.1087645195353746</v>
      </c>
      <c r="G235" s="48"/>
      <c r="H235" s="48">
        <f>H234*4/I234</f>
        <v>1.1438929954241464</v>
      </c>
      <c r="I235" s="48">
        <v>4</v>
      </c>
      <c r="J235" s="15"/>
      <c r="K235" s="43"/>
      <c r="L235" s="43"/>
      <c r="M235" s="43"/>
      <c r="N235" s="43"/>
      <c r="O235" s="43"/>
    </row>
    <row r="236" spans="1:15" ht="15" thickBot="1" x14ac:dyDescent="0.35">
      <c r="A236" s="175" t="s">
        <v>28</v>
      </c>
      <c r="B236" s="176"/>
      <c r="C236" s="176"/>
      <c r="D236" s="176"/>
      <c r="E236" s="176"/>
      <c r="F236" s="176"/>
      <c r="G236" s="176"/>
      <c r="H236" s="176"/>
      <c r="I236" s="176"/>
      <c r="J236" s="176"/>
      <c r="K236" s="176"/>
      <c r="L236" s="176"/>
      <c r="M236" s="176"/>
      <c r="N236" s="176"/>
      <c r="O236" s="177"/>
    </row>
    <row r="237" spans="1:15" ht="15" thickBot="1" x14ac:dyDescent="0.35">
      <c r="A237" s="175" t="s">
        <v>6</v>
      </c>
      <c r="B237" s="176"/>
      <c r="C237" s="176"/>
      <c r="D237" s="176"/>
      <c r="E237" s="176"/>
      <c r="F237" s="176"/>
      <c r="G237" s="176"/>
      <c r="H237" s="176"/>
      <c r="I237" s="176"/>
      <c r="J237" s="176"/>
      <c r="K237" s="176"/>
      <c r="L237" s="176"/>
      <c r="M237" s="176"/>
      <c r="N237" s="176"/>
      <c r="O237" s="177"/>
    </row>
    <row r="238" spans="1:15" ht="48.6" thickBot="1" x14ac:dyDescent="0.35">
      <c r="A238" s="61" t="s">
        <v>36</v>
      </c>
      <c r="B238" s="61" t="s">
        <v>181</v>
      </c>
      <c r="C238" s="20" t="s">
        <v>182</v>
      </c>
      <c r="D238" s="5" t="s">
        <v>83</v>
      </c>
      <c r="E238" s="5">
        <v>5.28</v>
      </c>
      <c r="F238" s="5">
        <v>7.47</v>
      </c>
      <c r="G238" s="5">
        <v>0</v>
      </c>
      <c r="H238" s="5">
        <v>9.1999999999999993</v>
      </c>
      <c r="I238" s="5">
        <v>32.53</v>
      </c>
      <c r="J238" s="15">
        <v>244</v>
      </c>
      <c r="K238" s="37">
        <v>0.16</v>
      </c>
      <c r="L238" s="37">
        <v>0.1</v>
      </c>
      <c r="M238" s="37">
        <v>1.33</v>
      </c>
      <c r="N238" s="37">
        <v>146.66999999999999</v>
      </c>
      <c r="O238" s="37">
        <v>2.67</v>
      </c>
    </row>
    <row r="239" spans="1:15" ht="15" thickBot="1" x14ac:dyDescent="0.35">
      <c r="A239" s="34" t="s">
        <v>36</v>
      </c>
      <c r="B239" s="40">
        <v>430</v>
      </c>
      <c r="C239" s="20" t="s">
        <v>10</v>
      </c>
      <c r="D239" s="5">
        <v>150</v>
      </c>
      <c r="E239" s="5">
        <v>0.63</v>
      </c>
      <c r="F239" s="5">
        <v>0.1</v>
      </c>
      <c r="G239" s="5">
        <v>0</v>
      </c>
      <c r="H239" s="5">
        <v>0</v>
      </c>
      <c r="I239" s="5">
        <v>9.6999999999999993</v>
      </c>
      <c r="J239" s="15">
        <v>37</v>
      </c>
      <c r="K239" s="37">
        <v>0</v>
      </c>
      <c r="L239" s="37">
        <v>0</v>
      </c>
      <c r="M239" s="37">
        <v>0</v>
      </c>
      <c r="N239" s="37">
        <v>5</v>
      </c>
      <c r="O239" s="37">
        <v>1</v>
      </c>
    </row>
    <row r="240" spans="1:15" ht="15" thickBot="1" x14ac:dyDescent="0.35">
      <c r="A240" s="34" t="s">
        <v>37</v>
      </c>
      <c r="B240" s="40" t="s">
        <v>37</v>
      </c>
      <c r="C240" s="20" t="s">
        <v>7</v>
      </c>
      <c r="D240" s="5">
        <v>30</v>
      </c>
      <c r="E240" s="5">
        <v>1.65</v>
      </c>
      <c r="F240" s="5">
        <v>2.63</v>
      </c>
      <c r="G240" s="5">
        <v>0</v>
      </c>
      <c r="H240" s="5">
        <v>1.3</v>
      </c>
      <c r="I240" s="5">
        <v>17.989999999999998</v>
      </c>
      <c r="J240" s="11">
        <v>91.7</v>
      </c>
      <c r="K240" s="37">
        <v>0.04</v>
      </c>
      <c r="L240" s="37">
        <v>0.01</v>
      </c>
      <c r="M240" s="37">
        <v>0</v>
      </c>
      <c r="N240" s="37">
        <v>7.6</v>
      </c>
      <c r="O240" s="37">
        <v>0.48</v>
      </c>
    </row>
    <row r="241" spans="1:15" ht="15" thickBot="1" x14ac:dyDescent="0.35">
      <c r="A241" s="34"/>
      <c r="B241" s="40"/>
      <c r="C241" s="20"/>
      <c r="D241" s="5"/>
      <c r="E241" s="6">
        <f t="shared" ref="E241:O241" si="42">SUM(E238:E240)</f>
        <v>7.5600000000000005</v>
      </c>
      <c r="F241" s="5">
        <f t="shared" si="42"/>
        <v>10.199999999999999</v>
      </c>
      <c r="G241" s="5">
        <f t="shared" si="42"/>
        <v>0</v>
      </c>
      <c r="H241" s="5">
        <f t="shared" si="42"/>
        <v>10.5</v>
      </c>
      <c r="I241" s="5">
        <f t="shared" si="42"/>
        <v>60.22</v>
      </c>
      <c r="J241" s="23">
        <f t="shared" si="42"/>
        <v>372.7</v>
      </c>
      <c r="K241" s="23">
        <f t="shared" si="42"/>
        <v>0.2</v>
      </c>
      <c r="L241" s="23">
        <f t="shared" si="42"/>
        <v>0.11</v>
      </c>
      <c r="M241" s="23">
        <f t="shared" si="42"/>
        <v>1.33</v>
      </c>
      <c r="N241" s="23">
        <f t="shared" si="42"/>
        <v>159.26999999999998</v>
      </c>
      <c r="O241" s="23">
        <f t="shared" si="42"/>
        <v>4.1500000000000004</v>
      </c>
    </row>
    <row r="242" spans="1:15" ht="15" thickBot="1" x14ac:dyDescent="0.35">
      <c r="A242" s="175" t="s">
        <v>153</v>
      </c>
      <c r="B242" s="176"/>
      <c r="C242" s="176"/>
      <c r="D242" s="176"/>
      <c r="E242" s="176"/>
      <c r="F242" s="176"/>
      <c r="G242" s="176"/>
      <c r="H242" s="176"/>
      <c r="I242" s="176"/>
      <c r="J242" s="176"/>
      <c r="K242" s="176"/>
      <c r="L242" s="176"/>
      <c r="M242" s="176"/>
      <c r="N242" s="176"/>
      <c r="O242" s="177"/>
    </row>
    <row r="243" spans="1:15" ht="15" thickBot="1" x14ac:dyDescent="0.35">
      <c r="A243" s="34" t="s">
        <v>37</v>
      </c>
      <c r="B243" s="40" t="s">
        <v>37</v>
      </c>
      <c r="C243" s="20" t="s">
        <v>20</v>
      </c>
      <c r="D243" s="5">
        <v>90</v>
      </c>
      <c r="E243" s="5">
        <v>6.01</v>
      </c>
      <c r="F243" s="5">
        <v>0.4</v>
      </c>
      <c r="G243" s="5">
        <v>0</v>
      </c>
      <c r="H243" s="5">
        <v>0.3</v>
      </c>
      <c r="I243" s="5">
        <v>10.3</v>
      </c>
      <c r="J243" s="15">
        <v>47</v>
      </c>
      <c r="K243" s="37">
        <v>0.04</v>
      </c>
      <c r="L243" s="37">
        <v>0.04</v>
      </c>
      <c r="M243" s="37">
        <v>6</v>
      </c>
      <c r="N243" s="37">
        <v>14.4</v>
      </c>
      <c r="O243" s="37">
        <v>2.76</v>
      </c>
    </row>
    <row r="244" spans="1:15" ht="15" thickBot="1" x14ac:dyDescent="0.35">
      <c r="A244" s="34"/>
      <c r="B244" s="34"/>
      <c r="C244" s="18"/>
      <c r="D244" s="15"/>
      <c r="E244" s="15"/>
      <c r="F244" s="15"/>
      <c r="G244" s="15"/>
      <c r="H244" s="15"/>
      <c r="I244" s="15"/>
      <c r="J244" s="25"/>
      <c r="K244" s="43"/>
      <c r="L244" s="43"/>
      <c r="M244" s="43"/>
      <c r="N244" s="43"/>
      <c r="O244" s="43"/>
    </row>
    <row r="245" spans="1:15" ht="15" thickBot="1" x14ac:dyDescent="0.35">
      <c r="A245" s="34"/>
      <c r="B245" s="34"/>
      <c r="C245" s="18"/>
      <c r="D245" s="15"/>
      <c r="E245" s="15"/>
      <c r="F245" s="15"/>
      <c r="G245" s="15"/>
      <c r="H245" s="15"/>
      <c r="I245" s="15"/>
      <c r="J245" s="25"/>
      <c r="K245" s="43"/>
      <c r="L245" s="43"/>
      <c r="M245" s="43"/>
      <c r="N245" s="43"/>
      <c r="O245" s="43"/>
    </row>
    <row r="246" spans="1:15" ht="15" thickBot="1" x14ac:dyDescent="0.35">
      <c r="A246" s="34"/>
      <c r="B246" s="34"/>
      <c r="C246" s="18"/>
      <c r="D246" s="15"/>
      <c r="E246" s="17">
        <f t="shared" ref="E246:O246" si="43">SUM(E243:E245)</f>
        <v>6.01</v>
      </c>
      <c r="F246" s="17">
        <f t="shared" si="43"/>
        <v>0.4</v>
      </c>
      <c r="G246" s="17">
        <f t="shared" si="43"/>
        <v>0</v>
      </c>
      <c r="H246" s="17">
        <f t="shared" si="43"/>
        <v>0.3</v>
      </c>
      <c r="I246" s="17">
        <f t="shared" si="43"/>
        <v>10.3</v>
      </c>
      <c r="J246" s="17">
        <f t="shared" si="43"/>
        <v>47</v>
      </c>
      <c r="K246" s="17">
        <f t="shared" si="43"/>
        <v>0.04</v>
      </c>
      <c r="L246" s="17">
        <f t="shared" si="43"/>
        <v>0.04</v>
      </c>
      <c r="M246" s="17">
        <f t="shared" si="43"/>
        <v>6</v>
      </c>
      <c r="N246" s="17">
        <f t="shared" si="43"/>
        <v>14.4</v>
      </c>
      <c r="O246" s="17">
        <f t="shared" si="43"/>
        <v>2.76</v>
      </c>
    </row>
    <row r="247" spans="1:15" ht="15" thickBot="1" x14ac:dyDescent="0.35">
      <c r="A247" s="175" t="s">
        <v>8</v>
      </c>
      <c r="B247" s="176"/>
      <c r="C247" s="176"/>
      <c r="D247" s="176"/>
      <c r="E247" s="176"/>
      <c r="F247" s="176"/>
      <c r="G247" s="176"/>
      <c r="H247" s="176"/>
      <c r="I247" s="176"/>
      <c r="J247" s="176"/>
      <c r="K247" s="176"/>
      <c r="L247" s="176"/>
      <c r="M247" s="176"/>
      <c r="N247" s="176"/>
      <c r="O247" s="177"/>
    </row>
    <row r="248" spans="1:15" ht="36.6" thickBot="1" x14ac:dyDescent="0.35">
      <c r="A248" s="34" t="s">
        <v>36</v>
      </c>
      <c r="B248" s="40">
        <v>76</v>
      </c>
      <c r="C248" s="20" t="s">
        <v>165</v>
      </c>
      <c r="D248" s="5" t="s">
        <v>82</v>
      </c>
      <c r="E248" s="5">
        <v>4.5</v>
      </c>
      <c r="F248" s="5">
        <v>3.2</v>
      </c>
      <c r="G248" s="5">
        <v>1.7999999999999999E-2</v>
      </c>
      <c r="H248" s="5">
        <v>5.6</v>
      </c>
      <c r="I248" s="5">
        <v>12.1</v>
      </c>
      <c r="J248" s="15">
        <v>112</v>
      </c>
      <c r="K248" s="37">
        <v>0.05</v>
      </c>
      <c r="L248" s="37">
        <v>0.04</v>
      </c>
      <c r="M248" s="37">
        <v>11</v>
      </c>
      <c r="N248" s="37">
        <v>52</v>
      </c>
      <c r="O248" s="37">
        <v>1.3</v>
      </c>
    </row>
    <row r="249" spans="1:15" ht="24.6" thickBot="1" x14ac:dyDescent="0.35">
      <c r="A249" s="34" t="s">
        <v>36</v>
      </c>
      <c r="B249" s="40">
        <v>283</v>
      </c>
      <c r="C249" s="20" t="s">
        <v>54</v>
      </c>
      <c r="D249" s="5" t="s">
        <v>147</v>
      </c>
      <c r="E249" s="5">
        <v>13.01</v>
      </c>
      <c r="F249" s="5">
        <v>15.4</v>
      </c>
      <c r="G249" s="5">
        <v>0</v>
      </c>
      <c r="H249" s="5">
        <v>8.6300000000000008</v>
      </c>
      <c r="I249" s="5">
        <v>5.5</v>
      </c>
      <c r="J249" s="15">
        <v>130</v>
      </c>
      <c r="K249" s="37">
        <v>0.05</v>
      </c>
      <c r="L249" s="37">
        <v>0.03</v>
      </c>
      <c r="M249" s="37">
        <v>1.33</v>
      </c>
      <c r="N249" s="37">
        <v>10.67</v>
      </c>
      <c r="O249" s="37">
        <v>1.33</v>
      </c>
    </row>
    <row r="250" spans="1:15" ht="15" thickBot="1" x14ac:dyDescent="0.35">
      <c r="A250" s="34" t="s">
        <v>36</v>
      </c>
      <c r="B250" s="40">
        <v>340</v>
      </c>
      <c r="C250" s="20" t="s">
        <v>45</v>
      </c>
      <c r="D250" s="5">
        <v>150</v>
      </c>
      <c r="E250" s="5">
        <v>6.11</v>
      </c>
      <c r="F250" s="5">
        <v>2.1</v>
      </c>
      <c r="G250" s="5">
        <v>0</v>
      </c>
      <c r="H250" s="5">
        <v>5.85</v>
      </c>
      <c r="I250" s="5">
        <v>13.35</v>
      </c>
      <c r="J250" s="15">
        <v>117</v>
      </c>
      <c r="K250" s="37">
        <v>0.08</v>
      </c>
      <c r="L250" s="37">
        <v>0.05</v>
      </c>
      <c r="M250" s="37">
        <v>4</v>
      </c>
      <c r="N250" s="37">
        <v>48</v>
      </c>
      <c r="O250" s="37">
        <v>1.1000000000000001</v>
      </c>
    </row>
    <row r="251" spans="1:15" ht="24.6" thickBot="1" x14ac:dyDescent="0.35">
      <c r="A251" s="34" t="s">
        <v>36</v>
      </c>
      <c r="B251" s="40">
        <v>401</v>
      </c>
      <c r="C251" s="20" t="s">
        <v>15</v>
      </c>
      <c r="D251" s="5">
        <v>200</v>
      </c>
      <c r="E251" s="5">
        <v>3.14</v>
      </c>
      <c r="F251" s="5">
        <v>0.53</v>
      </c>
      <c r="G251" s="5">
        <v>0</v>
      </c>
      <c r="H251" s="5">
        <v>0.11</v>
      </c>
      <c r="I251" s="5">
        <v>28.13</v>
      </c>
      <c r="J251" s="15">
        <v>116</v>
      </c>
      <c r="K251" s="37">
        <v>0.01</v>
      </c>
      <c r="L251" s="37">
        <v>0.01</v>
      </c>
      <c r="M251" s="37">
        <v>0</v>
      </c>
      <c r="N251" s="37">
        <v>16</v>
      </c>
      <c r="O251" s="37">
        <v>0.6</v>
      </c>
    </row>
    <row r="252" spans="1:15" ht="24.6" thickBot="1" x14ac:dyDescent="0.35">
      <c r="A252" s="34" t="s">
        <v>37</v>
      </c>
      <c r="B252" s="40" t="s">
        <v>37</v>
      </c>
      <c r="C252" s="20" t="s">
        <v>138</v>
      </c>
      <c r="D252" s="5">
        <v>50</v>
      </c>
      <c r="E252" s="5">
        <v>1.76</v>
      </c>
      <c r="F252" s="5">
        <v>2.76</v>
      </c>
      <c r="G252" s="5">
        <v>0</v>
      </c>
      <c r="H252" s="5">
        <v>1.125</v>
      </c>
      <c r="I252" s="5">
        <v>27.83</v>
      </c>
      <c r="J252" s="15">
        <v>145</v>
      </c>
      <c r="K252" s="37">
        <v>0.09</v>
      </c>
      <c r="L252" s="37">
        <v>0.05</v>
      </c>
      <c r="M252" s="37">
        <v>0</v>
      </c>
      <c r="N252" s="37">
        <v>14.5</v>
      </c>
      <c r="O252" s="37">
        <v>1.8</v>
      </c>
    </row>
    <row r="253" spans="1:15" ht="15" thickBot="1" x14ac:dyDescent="0.35">
      <c r="A253" s="34"/>
      <c r="B253" s="40"/>
      <c r="C253" s="20"/>
      <c r="D253" s="5"/>
      <c r="E253" s="6">
        <f t="shared" ref="E253:O253" si="44">SUM(E248:E252)</f>
        <v>28.52</v>
      </c>
      <c r="F253" s="5">
        <f t="shared" si="44"/>
        <v>23.990000000000002</v>
      </c>
      <c r="G253" s="5">
        <f t="shared" si="44"/>
        <v>1.7999999999999999E-2</v>
      </c>
      <c r="H253" s="5">
        <f t="shared" si="44"/>
        <v>21.314999999999998</v>
      </c>
      <c r="I253" s="5">
        <f t="shared" si="44"/>
        <v>86.91</v>
      </c>
      <c r="J253" s="23">
        <f t="shared" si="44"/>
        <v>620</v>
      </c>
      <c r="K253" s="23">
        <f t="shared" si="44"/>
        <v>0.28000000000000003</v>
      </c>
      <c r="L253" s="23">
        <f t="shared" si="44"/>
        <v>0.18</v>
      </c>
      <c r="M253" s="23">
        <f t="shared" si="44"/>
        <v>16.329999999999998</v>
      </c>
      <c r="N253" s="23">
        <f t="shared" si="44"/>
        <v>141.17000000000002</v>
      </c>
      <c r="O253" s="23">
        <f t="shared" si="44"/>
        <v>6.13</v>
      </c>
    </row>
    <row r="254" spans="1:15" ht="15" thickBot="1" x14ac:dyDescent="0.35">
      <c r="A254" s="34"/>
      <c r="B254" s="40"/>
      <c r="C254" s="20"/>
      <c r="D254" s="5"/>
      <c r="E254" s="5"/>
      <c r="F254" s="5"/>
      <c r="G254" s="5"/>
      <c r="H254" s="5"/>
      <c r="I254" s="5"/>
      <c r="J254" s="24"/>
      <c r="K254" s="43"/>
      <c r="L254" s="43"/>
      <c r="M254" s="43"/>
      <c r="N254" s="43"/>
      <c r="O254" s="43"/>
    </row>
    <row r="255" spans="1:15" ht="15" thickBot="1" x14ac:dyDescent="0.35">
      <c r="A255" s="175" t="s">
        <v>9</v>
      </c>
      <c r="B255" s="176"/>
      <c r="C255" s="176"/>
      <c r="D255" s="176"/>
      <c r="E255" s="176"/>
      <c r="F255" s="176"/>
      <c r="G255" s="176"/>
      <c r="H255" s="176"/>
      <c r="I255" s="176"/>
      <c r="J255" s="176"/>
      <c r="K255" s="176"/>
      <c r="L255" s="176"/>
      <c r="M255" s="176"/>
      <c r="N255" s="176"/>
      <c r="O255" s="177"/>
    </row>
    <row r="256" spans="1:15" ht="27.75" customHeight="1" thickBot="1" x14ac:dyDescent="0.35">
      <c r="A256" s="34" t="s">
        <v>36</v>
      </c>
      <c r="B256" s="40">
        <v>211</v>
      </c>
      <c r="C256" s="20" t="s">
        <v>72</v>
      </c>
      <c r="D256" s="5">
        <v>125</v>
      </c>
      <c r="E256" s="5">
        <v>5.85</v>
      </c>
      <c r="F256" s="5">
        <v>17.100000000000001</v>
      </c>
      <c r="G256" s="5"/>
      <c r="H256" s="5">
        <v>21.88</v>
      </c>
      <c r="I256" s="5">
        <v>17.100000000000001</v>
      </c>
      <c r="J256" s="15">
        <v>244</v>
      </c>
      <c r="K256" s="37">
        <v>0.05</v>
      </c>
      <c r="L256" s="37">
        <v>0.02</v>
      </c>
      <c r="M256" s="37">
        <v>0</v>
      </c>
      <c r="N256" s="37">
        <v>77.8</v>
      </c>
      <c r="O256" s="37">
        <v>0.68</v>
      </c>
    </row>
    <row r="257" spans="1:15" ht="15" thickBot="1" x14ac:dyDescent="0.35">
      <c r="A257" s="34" t="s">
        <v>36</v>
      </c>
      <c r="B257" s="40">
        <v>432</v>
      </c>
      <c r="C257" s="20" t="s">
        <v>56</v>
      </c>
      <c r="D257" s="5">
        <v>100</v>
      </c>
      <c r="E257" s="5">
        <v>1.34</v>
      </c>
      <c r="F257" s="5">
        <v>0.75</v>
      </c>
      <c r="G257" s="5"/>
      <c r="H257" s="5">
        <v>0.65</v>
      </c>
      <c r="I257" s="5">
        <v>11.2</v>
      </c>
      <c r="J257" s="15">
        <v>52.5</v>
      </c>
      <c r="K257" s="37">
        <v>0.01</v>
      </c>
      <c r="L257" s="37">
        <v>0.01</v>
      </c>
      <c r="M257" s="37">
        <v>0.5</v>
      </c>
      <c r="N257" s="37">
        <v>30.5</v>
      </c>
      <c r="O257" s="37">
        <v>0.5</v>
      </c>
    </row>
    <row r="258" spans="1:15" ht="15" thickBot="1" x14ac:dyDescent="0.35">
      <c r="A258" s="34" t="s">
        <v>37</v>
      </c>
      <c r="B258" s="40" t="s">
        <v>37</v>
      </c>
      <c r="C258" s="20" t="s">
        <v>7</v>
      </c>
      <c r="D258" s="5">
        <v>30</v>
      </c>
      <c r="E258" s="5">
        <v>1.65</v>
      </c>
      <c r="F258" s="5">
        <v>2.63</v>
      </c>
      <c r="G258" s="5">
        <v>0</v>
      </c>
      <c r="H258" s="5">
        <v>1.3</v>
      </c>
      <c r="I258" s="5">
        <v>17.989999999999998</v>
      </c>
      <c r="J258" s="11">
        <v>91.7</v>
      </c>
      <c r="K258" s="37">
        <v>0.04</v>
      </c>
      <c r="L258" s="37">
        <v>0.01</v>
      </c>
      <c r="M258" s="37">
        <v>0</v>
      </c>
      <c r="N258" s="37">
        <v>7.6</v>
      </c>
      <c r="O258" s="37">
        <v>0.48</v>
      </c>
    </row>
    <row r="259" spans="1:15" ht="15" thickBot="1" x14ac:dyDescent="0.35">
      <c r="A259" s="34"/>
      <c r="B259" s="41"/>
      <c r="C259" s="20"/>
      <c r="D259" s="5"/>
      <c r="E259" s="6">
        <f t="shared" ref="E259:O259" si="45">SUM(E256:E258)</f>
        <v>8.84</v>
      </c>
      <c r="F259" s="5">
        <f t="shared" si="45"/>
        <v>20.48</v>
      </c>
      <c r="G259" s="5">
        <f t="shared" si="45"/>
        <v>0</v>
      </c>
      <c r="H259" s="5">
        <f t="shared" si="45"/>
        <v>23.83</v>
      </c>
      <c r="I259" s="5">
        <f t="shared" si="45"/>
        <v>46.29</v>
      </c>
      <c r="J259" s="23">
        <f t="shared" si="45"/>
        <v>388.2</v>
      </c>
      <c r="K259" s="23">
        <f t="shared" si="45"/>
        <v>0.1</v>
      </c>
      <c r="L259" s="23">
        <f t="shared" si="45"/>
        <v>0.04</v>
      </c>
      <c r="M259" s="23">
        <f t="shared" si="45"/>
        <v>0.5</v>
      </c>
      <c r="N259" s="23">
        <f t="shared" si="45"/>
        <v>115.89999999999999</v>
      </c>
      <c r="O259" s="23">
        <f t="shared" si="45"/>
        <v>1.6600000000000001</v>
      </c>
    </row>
    <row r="260" spans="1:15" ht="15" thickBot="1" x14ac:dyDescent="0.35">
      <c r="A260" s="175" t="s">
        <v>137</v>
      </c>
      <c r="B260" s="176"/>
      <c r="C260" s="176"/>
      <c r="D260" s="176"/>
      <c r="E260" s="176"/>
      <c r="F260" s="176"/>
      <c r="G260" s="176"/>
      <c r="H260" s="176"/>
      <c r="I260" s="176"/>
      <c r="J260" s="176"/>
      <c r="K260" s="176"/>
      <c r="L260" s="176"/>
      <c r="M260" s="176"/>
      <c r="N260" s="176"/>
      <c r="O260" s="177"/>
    </row>
    <row r="261" spans="1:15" ht="24.6" thickBot="1" x14ac:dyDescent="0.35">
      <c r="A261" s="34" t="s">
        <v>36</v>
      </c>
      <c r="B261" s="40">
        <v>183</v>
      </c>
      <c r="C261" s="20" t="s">
        <v>108</v>
      </c>
      <c r="D261" s="5">
        <v>170</v>
      </c>
      <c r="E261" s="5">
        <v>8.19</v>
      </c>
      <c r="F261" s="5">
        <v>3.74</v>
      </c>
      <c r="G261" s="5"/>
      <c r="H261" s="5">
        <v>11.56</v>
      </c>
      <c r="I261" s="5">
        <v>56.1</v>
      </c>
      <c r="J261" s="15">
        <v>345.1</v>
      </c>
      <c r="K261" s="37">
        <v>0.05</v>
      </c>
      <c r="L261" s="37">
        <v>0.04</v>
      </c>
      <c r="M261" s="37">
        <v>0</v>
      </c>
      <c r="N261" s="37">
        <v>22.1</v>
      </c>
      <c r="O261" s="37">
        <v>1.7</v>
      </c>
    </row>
    <row r="262" spans="1:15" ht="15" thickBot="1" x14ac:dyDescent="0.35">
      <c r="A262" s="34" t="s">
        <v>36</v>
      </c>
      <c r="B262" s="40">
        <v>437</v>
      </c>
      <c r="C262" s="20" t="s">
        <v>145</v>
      </c>
      <c r="D262" s="5">
        <v>150</v>
      </c>
      <c r="E262" s="5">
        <v>8.59</v>
      </c>
      <c r="F262" s="5">
        <v>7.4999999999999997E-2</v>
      </c>
      <c r="G262" s="5"/>
      <c r="H262" s="5">
        <v>7.4999999999999997E-2</v>
      </c>
      <c r="I262" s="5">
        <v>18.68</v>
      </c>
      <c r="J262" s="15">
        <v>77.25</v>
      </c>
      <c r="K262" s="37">
        <v>7.4999999999999997E-2</v>
      </c>
      <c r="L262" s="37">
        <v>7.4999999999999997E-2</v>
      </c>
      <c r="M262" s="37">
        <v>3</v>
      </c>
      <c r="N262" s="37">
        <v>3</v>
      </c>
      <c r="O262" s="37">
        <v>0</v>
      </c>
    </row>
    <row r="263" spans="1:15" ht="15" thickBot="1" x14ac:dyDescent="0.35">
      <c r="A263" s="34"/>
      <c r="B263" s="40"/>
      <c r="C263" s="20"/>
      <c r="D263" s="5"/>
      <c r="E263" s="6">
        <f t="shared" ref="E263:O263" si="46">SUM(E261:E262)</f>
        <v>16.78</v>
      </c>
      <c r="F263" s="6">
        <f t="shared" si="46"/>
        <v>3.8150000000000004</v>
      </c>
      <c r="G263" s="6">
        <f t="shared" si="46"/>
        <v>0</v>
      </c>
      <c r="H263" s="6">
        <f t="shared" si="46"/>
        <v>11.635</v>
      </c>
      <c r="I263" s="6">
        <f t="shared" si="46"/>
        <v>74.78</v>
      </c>
      <c r="J263" s="23">
        <f t="shared" si="46"/>
        <v>422.35</v>
      </c>
      <c r="K263" s="23">
        <f t="shared" si="46"/>
        <v>0.125</v>
      </c>
      <c r="L263" s="23">
        <f t="shared" si="46"/>
        <v>0.11499999999999999</v>
      </c>
      <c r="M263" s="23">
        <f t="shared" si="46"/>
        <v>3</v>
      </c>
      <c r="N263" s="23">
        <f t="shared" si="46"/>
        <v>25.1</v>
      </c>
      <c r="O263" s="23">
        <f t="shared" si="46"/>
        <v>1.7</v>
      </c>
    </row>
    <row r="264" spans="1:15" ht="15" thickBot="1" x14ac:dyDescent="0.35">
      <c r="A264" s="175" t="s">
        <v>117</v>
      </c>
      <c r="B264" s="176"/>
      <c r="C264" s="176"/>
      <c r="D264" s="176"/>
      <c r="E264" s="176"/>
      <c r="F264" s="176"/>
      <c r="G264" s="176"/>
      <c r="H264" s="176"/>
      <c r="I264" s="176"/>
      <c r="J264" s="176"/>
      <c r="K264" s="176"/>
      <c r="L264" s="176"/>
      <c r="M264" s="176"/>
      <c r="N264" s="176"/>
      <c r="O264" s="177"/>
    </row>
    <row r="265" spans="1:15" ht="24.6" thickBot="1" x14ac:dyDescent="0.35">
      <c r="A265" s="34" t="s">
        <v>36</v>
      </c>
      <c r="B265" s="40">
        <v>435</v>
      </c>
      <c r="C265" s="20" t="s">
        <v>118</v>
      </c>
      <c r="D265" s="5">
        <v>150</v>
      </c>
      <c r="E265" s="5">
        <v>5.81</v>
      </c>
      <c r="F265" s="5">
        <v>4.5</v>
      </c>
      <c r="G265" s="5">
        <v>0</v>
      </c>
      <c r="H265" s="5">
        <v>0.15</v>
      </c>
      <c r="I265" s="5">
        <v>6</v>
      </c>
      <c r="J265" s="15">
        <v>46.5</v>
      </c>
      <c r="K265" s="37">
        <v>7.0000000000000007E-2</v>
      </c>
      <c r="L265" s="37">
        <v>0.04</v>
      </c>
      <c r="M265" s="37">
        <v>1.67</v>
      </c>
      <c r="N265" s="37">
        <v>210</v>
      </c>
      <c r="O265" s="37">
        <v>0</v>
      </c>
    </row>
    <row r="266" spans="1:15" ht="15" thickBot="1" x14ac:dyDescent="0.35">
      <c r="A266" s="34" t="s">
        <v>37</v>
      </c>
      <c r="B266" s="40" t="s">
        <v>37</v>
      </c>
      <c r="C266" s="20" t="s">
        <v>7</v>
      </c>
      <c r="D266" s="5">
        <v>30</v>
      </c>
      <c r="E266" s="5">
        <v>1.65</v>
      </c>
      <c r="F266" s="5">
        <v>2.63</v>
      </c>
      <c r="G266" s="5">
        <v>0</v>
      </c>
      <c r="H266" s="5">
        <v>1.3</v>
      </c>
      <c r="I266" s="5">
        <v>17.989999999999998</v>
      </c>
      <c r="J266" s="11">
        <v>91.7</v>
      </c>
      <c r="K266" s="37">
        <v>0.04</v>
      </c>
      <c r="L266" s="37">
        <v>0.01</v>
      </c>
      <c r="M266" s="37">
        <v>0</v>
      </c>
      <c r="N266" s="37">
        <v>7.6</v>
      </c>
      <c r="O266" s="37">
        <v>0.48</v>
      </c>
    </row>
    <row r="267" spans="1:15" ht="15" thickBot="1" x14ac:dyDescent="0.35">
      <c r="A267" s="34"/>
      <c r="B267" s="40"/>
      <c r="C267" s="20"/>
      <c r="D267" s="5"/>
      <c r="E267" s="6">
        <f>E265+E266</f>
        <v>7.4599999999999991</v>
      </c>
      <c r="F267" s="6">
        <f t="shared" ref="F267:O267" si="47">F265+F266</f>
        <v>7.13</v>
      </c>
      <c r="G267" s="6">
        <f t="shared" si="47"/>
        <v>0</v>
      </c>
      <c r="H267" s="6">
        <f t="shared" si="47"/>
        <v>1.45</v>
      </c>
      <c r="I267" s="6">
        <f t="shared" si="47"/>
        <v>23.99</v>
      </c>
      <c r="J267" s="6">
        <f t="shared" si="47"/>
        <v>138.19999999999999</v>
      </c>
      <c r="K267" s="6">
        <f t="shared" si="47"/>
        <v>0.11000000000000001</v>
      </c>
      <c r="L267" s="6">
        <f t="shared" si="47"/>
        <v>0.05</v>
      </c>
      <c r="M267" s="6">
        <f t="shared" si="47"/>
        <v>1.67</v>
      </c>
      <c r="N267" s="6">
        <f t="shared" si="47"/>
        <v>217.6</v>
      </c>
      <c r="O267" s="6">
        <f t="shared" si="47"/>
        <v>0.48</v>
      </c>
    </row>
    <row r="268" spans="1:15" ht="15" thickBot="1" x14ac:dyDescent="0.35">
      <c r="A268" s="34"/>
      <c r="B268" s="40"/>
      <c r="C268" s="20" t="s">
        <v>12</v>
      </c>
      <c r="D268" s="5"/>
      <c r="E268" s="17">
        <f>E263+E259+E253+E241+E267+E246</f>
        <v>75.17</v>
      </c>
      <c r="F268" s="17">
        <f t="shared" ref="F268:O268" si="48">F263+F259+F253+F241+F267+F246</f>
        <v>66.015000000000001</v>
      </c>
      <c r="G268" s="17">
        <f t="shared" si="48"/>
        <v>1.7999999999999999E-2</v>
      </c>
      <c r="H268" s="17">
        <f t="shared" si="48"/>
        <v>69.03</v>
      </c>
      <c r="I268" s="17">
        <f t="shared" si="48"/>
        <v>302.49</v>
      </c>
      <c r="J268" s="17">
        <f t="shared" si="48"/>
        <v>1988.45</v>
      </c>
      <c r="K268" s="17">
        <f t="shared" si="48"/>
        <v>0.85500000000000009</v>
      </c>
      <c r="L268" s="17">
        <f t="shared" si="48"/>
        <v>0.53499999999999992</v>
      </c>
      <c r="M268" s="17">
        <f t="shared" si="48"/>
        <v>28.83</v>
      </c>
      <c r="N268" s="17">
        <f t="shared" si="48"/>
        <v>673.43999999999994</v>
      </c>
      <c r="O268" s="17">
        <f t="shared" si="48"/>
        <v>16.880000000000003</v>
      </c>
    </row>
    <row r="269" spans="1:15" ht="24.6" thickBot="1" x14ac:dyDescent="0.35">
      <c r="A269" s="45"/>
      <c r="B269" s="40"/>
      <c r="C269" s="20" t="s">
        <v>13</v>
      </c>
      <c r="D269" s="5"/>
      <c r="E269" s="5"/>
      <c r="F269" s="48">
        <f>F268*4/I268</f>
        <v>0.87295447783397795</v>
      </c>
      <c r="G269" s="48"/>
      <c r="H269" s="48">
        <f>H268*4/I268</f>
        <v>0.91282356441535251</v>
      </c>
      <c r="I269" s="48">
        <v>4</v>
      </c>
      <c r="J269" s="15"/>
      <c r="K269" s="43"/>
      <c r="L269" s="43"/>
      <c r="M269" s="43"/>
      <c r="N269" s="43"/>
      <c r="O269" s="43"/>
    </row>
    <row r="270" spans="1:15" ht="15" thickBot="1" x14ac:dyDescent="0.35">
      <c r="A270" s="175" t="s">
        <v>29</v>
      </c>
      <c r="B270" s="176"/>
      <c r="C270" s="176"/>
      <c r="D270" s="176"/>
      <c r="E270" s="176"/>
      <c r="F270" s="176"/>
      <c r="G270" s="176"/>
      <c r="H270" s="176"/>
      <c r="I270" s="176"/>
      <c r="J270" s="176"/>
      <c r="K270" s="176"/>
      <c r="L270" s="176"/>
      <c r="M270" s="176"/>
      <c r="N270" s="176"/>
      <c r="O270" s="177"/>
    </row>
    <row r="271" spans="1:15" ht="15" thickBot="1" x14ac:dyDescent="0.35">
      <c r="A271" s="175" t="s">
        <v>6</v>
      </c>
      <c r="B271" s="176"/>
      <c r="C271" s="176"/>
      <c r="D271" s="176"/>
      <c r="E271" s="176"/>
      <c r="F271" s="176"/>
      <c r="G271" s="176"/>
      <c r="H271" s="176"/>
      <c r="I271" s="176"/>
      <c r="J271" s="176"/>
      <c r="K271" s="176"/>
      <c r="L271" s="176"/>
      <c r="M271" s="176"/>
      <c r="N271" s="176"/>
      <c r="O271" s="177"/>
    </row>
    <row r="272" spans="1:15" ht="24.6" thickBot="1" x14ac:dyDescent="0.35">
      <c r="A272" s="34" t="s">
        <v>36</v>
      </c>
      <c r="B272" s="40">
        <v>239</v>
      </c>
      <c r="C272" s="20" t="s">
        <v>48</v>
      </c>
      <c r="D272" s="5">
        <v>50</v>
      </c>
      <c r="E272" s="5">
        <v>6.48</v>
      </c>
      <c r="F272" s="5">
        <v>6.9</v>
      </c>
      <c r="G272" s="5">
        <v>0</v>
      </c>
      <c r="H272" s="5">
        <v>3.9</v>
      </c>
      <c r="I272" s="5">
        <v>14.6</v>
      </c>
      <c r="J272" s="15">
        <v>81</v>
      </c>
      <c r="K272" s="37">
        <v>0.1</v>
      </c>
      <c r="L272" s="37">
        <v>0.02</v>
      </c>
      <c r="M272" s="37">
        <v>0</v>
      </c>
      <c r="N272" s="37">
        <v>50.96</v>
      </c>
      <c r="O272" s="37">
        <v>1.57</v>
      </c>
    </row>
    <row r="273" spans="1:15" ht="15" thickBot="1" x14ac:dyDescent="0.35">
      <c r="A273" s="34" t="s">
        <v>36</v>
      </c>
      <c r="B273" s="40">
        <v>335</v>
      </c>
      <c r="C273" s="20" t="s">
        <v>40</v>
      </c>
      <c r="D273" s="5">
        <v>150</v>
      </c>
      <c r="E273" s="5">
        <v>4.67</v>
      </c>
      <c r="F273" s="5">
        <v>3.12</v>
      </c>
      <c r="G273" s="5">
        <v>0</v>
      </c>
      <c r="H273" s="5">
        <v>5.4</v>
      </c>
      <c r="I273" s="5">
        <v>20.37</v>
      </c>
      <c r="J273" s="15">
        <v>14.1</v>
      </c>
      <c r="K273" s="37">
        <v>0.14000000000000001</v>
      </c>
      <c r="L273" s="37">
        <v>0.08</v>
      </c>
      <c r="M273" s="37">
        <v>5</v>
      </c>
      <c r="N273" s="37">
        <v>47</v>
      </c>
      <c r="O273" s="37">
        <v>1.1000000000000001</v>
      </c>
    </row>
    <row r="274" spans="1:15" ht="15" thickBot="1" x14ac:dyDescent="0.35">
      <c r="A274" s="34" t="s">
        <v>36</v>
      </c>
      <c r="B274" s="40">
        <v>430</v>
      </c>
      <c r="C274" s="20" t="s">
        <v>10</v>
      </c>
      <c r="D274" s="5">
        <v>150</v>
      </c>
      <c r="E274" s="5">
        <v>0.63</v>
      </c>
      <c r="F274" s="5">
        <v>0.1</v>
      </c>
      <c r="G274" s="5">
        <v>0</v>
      </c>
      <c r="H274" s="5">
        <v>0</v>
      </c>
      <c r="I274" s="5">
        <v>9.6999999999999993</v>
      </c>
      <c r="J274" s="15">
        <v>37</v>
      </c>
      <c r="K274" s="37">
        <v>0</v>
      </c>
      <c r="L274" s="37">
        <v>0</v>
      </c>
      <c r="M274" s="37">
        <v>0</v>
      </c>
      <c r="N274" s="37">
        <v>5</v>
      </c>
      <c r="O274" s="37">
        <v>1</v>
      </c>
    </row>
    <row r="275" spans="1:15" ht="15" thickBot="1" x14ac:dyDescent="0.35">
      <c r="A275" s="34" t="s">
        <v>37</v>
      </c>
      <c r="B275" s="40" t="s">
        <v>37</v>
      </c>
      <c r="C275" s="20" t="s">
        <v>7</v>
      </c>
      <c r="D275" s="5">
        <v>30</v>
      </c>
      <c r="E275" s="5">
        <v>1.65</v>
      </c>
      <c r="F275" s="5">
        <v>2.63</v>
      </c>
      <c r="G275" s="5">
        <v>0</v>
      </c>
      <c r="H275" s="5">
        <v>1.3</v>
      </c>
      <c r="I275" s="5">
        <v>17.989999999999998</v>
      </c>
      <c r="J275" s="11">
        <v>91.7</v>
      </c>
      <c r="K275" s="37">
        <v>0.04</v>
      </c>
      <c r="L275" s="37">
        <v>0.01</v>
      </c>
      <c r="M275" s="37">
        <v>0</v>
      </c>
      <c r="N275" s="37">
        <v>7.6</v>
      </c>
      <c r="O275" s="37">
        <v>0.48</v>
      </c>
    </row>
    <row r="276" spans="1:15" ht="15" thickBot="1" x14ac:dyDescent="0.35">
      <c r="A276" s="34"/>
      <c r="B276" s="40"/>
      <c r="C276" s="20"/>
      <c r="D276" s="5"/>
      <c r="E276" s="6">
        <f t="shared" ref="E276:O276" si="49">SUM(E272:E275)</f>
        <v>13.430000000000001</v>
      </c>
      <c r="F276" s="5">
        <f t="shared" si="49"/>
        <v>12.75</v>
      </c>
      <c r="G276" s="5">
        <f t="shared" si="49"/>
        <v>0</v>
      </c>
      <c r="H276" s="5">
        <f t="shared" si="49"/>
        <v>10.600000000000001</v>
      </c>
      <c r="I276" s="5">
        <f t="shared" si="49"/>
        <v>62.66</v>
      </c>
      <c r="J276" s="23">
        <f t="shared" si="49"/>
        <v>223.8</v>
      </c>
      <c r="K276" s="23">
        <f t="shared" si="49"/>
        <v>0.28000000000000003</v>
      </c>
      <c r="L276" s="23">
        <f t="shared" si="49"/>
        <v>0.11</v>
      </c>
      <c r="M276" s="23">
        <f t="shared" si="49"/>
        <v>5</v>
      </c>
      <c r="N276" s="23">
        <f t="shared" si="49"/>
        <v>110.56</v>
      </c>
      <c r="O276" s="23">
        <f t="shared" si="49"/>
        <v>4.1500000000000004</v>
      </c>
    </row>
    <row r="277" spans="1:15" ht="15" thickBot="1" x14ac:dyDescent="0.35">
      <c r="A277" s="175" t="s">
        <v>153</v>
      </c>
      <c r="B277" s="176"/>
      <c r="C277" s="176"/>
      <c r="D277" s="176"/>
      <c r="E277" s="176"/>
      <c r="F277" s="176"/>
      <c r="G277" s="176"/>
      <c r="H277" s="176"/>
      <c r="I277" s="176"/>
      <c r="J277" s="176"/>
      <c r="K277" s="176"/>
      <c r="L277" s="176"/>
      <c r="M277" s="176"/>
      <c r="N277" s="176"/>
      <c r="O277" s="177"/>
    </row>
    <row r="278" spans="1:15" ht="15" thickBot="1" x14ac:dyDescent="0.35">
      <c r="A278" s="34" t="s">
        <v>37</v>
      </c>
      <c r="B278" s="40" t="s">
        <v>37</v>
      </c>
      <c r="C278" s="20" t="s">
        <v>154</v>
      </c>
      <c r="D278" s="5">
        <v>90</v>
      </c>
      <c r="E278" s="5">
        <v>5.14</v>
      </c>
      <c r="F278" s="5">
        <v>0.36</v>
      </c>
      <c r="G278" s="5">
        <v>0</v>
      </c>
      <c r="H278" s="5">
        <v>0.36</v>
      </c>
      <c r="I278" s="5">
        <v>8.82</v>
      </c>
      <c r="J278" s="15">
        <v>47</v>
      </c>
      <c r="K278" s="37">
        <v>0.04</v>
      </c>
      <c r="L278" s="37">
        <v>0.04</v>
      </c>
      <c r="M278" s="37">
        <v>6</v>
      </c>
      <c r="N278" s="37">
        <v>14.4</v>
      </c>
      <c r="O278" s="37">
        <v>2.76</v>
      </c>
    </row>
    <row r="279" spans="1:15" ht="15" thickBot="1" x14ac:dyDescent="0.35">
      <c r="A279" s="34"/>
      <c r="B279" s="34"/>
      <c r="C279" s="18"/>
      <c r="D279" s="15"/>
      <c r="E279" s="15"/>
      <c r="F279" s="15"/>
      <c r="G279" s="15"/>
      <c r="H279" s="15"/>
      <c r="I279" s="15"/>
      <c r="J279" s="25"/>
      <c r="K279" s="43"/>
      <c r="L279" s="43"/>
      <c r="M279" s="43"/>
      <c r="N279" s="43"/>
      <c r="O279" s="43"/>
    </row>
    <row r="280" spans="1:15" ht="15" thickBot="1" x14ac:dyDescent="0.35">
      <c r="A280" s="34"/>
      <c r="B280" s="34"/>
      <c r="C280" s="18"/>
      <c r="D280" s="15"/>
      <c r="E280" s="15"/>
      <c r="F280" s="15"/>
      <c r="G280" s="15"/>
      <c r="H280" s="15"/>
      <c r="I280" s="15"/>
      <c r="J280" s="25"/>
      <c r="K280" s="43"/>
      <c r="L280" s="43"/>
      <c r="M280" s="43"/>
      <c r="N280" s="43"/>
      <c r="O280" s="43"/>
    </row>
    <row r="281" spans="1:15" ht="15" thickBot="1" x14ac:dyDescent="0.35">
      <c r="A281" s="34"/>
      <c r="B281" s="34"/>
      <c r="C281" s="18"/>
      <c r="D281" s="15"/>
      <c r="E281" s="17">
        <f t="shared" ref="E281:O281" si="50">SUM(E278:E280)</f>
        <v>5.14</v>
      </c>
      <c r="F281" s="17">
        <f t="shared" si="50"/>
        <v>0.36</v>
      </c>
      <c r="G281" s="17">
        <f t="shared" si="50"/>
        <v>0</v>
      </c>
      <c r="H281" s="17">
        <f t="shared" si="50"/>
        <v>0.36</v>
      </c>
      <c r="I281" s="17">
        <f t="shared" si="50"/>
        <v>8.82</v>
      </c>
      <c r="J281" s="17">
        <f t="shared" si="50"/>
        <v>47</v>
      </c>
      <c r="K281" s="17">
        <f t="shared" si="50"/>
        <v>0.04</v>
      </c>
      <c r="L281" s="17">
        <f t="shared" si="50"/>
        <v>0.04</v>
      </c>
      <c r="M281" s="17">
        <f t="shared" si="50"/>
        <v>6</v>
      </c>
      <c r="N281" s="17">
        <f t="shared" si="50"/>
        <v>14.4</v>
      </c>
      <c r="O281" s="17">
        <f t="shared" si="50"/>
        <v>2.76</v>
      </c>
    </row>
    <row r="282" spans="1:15" ht="15" thickBot="1" x14ac:dyDescent="0.35">
      <c r="A282" s="175" t="s">
        <v>8</v>
      </c>
      <c r="B282" s="176"/>
      <c r="C282" s="176"/>
      <c r="D282" s="176"/>
      <c r="E282" s="176"/>
      <c r="F282" s="176"/>
      <c r="G282" s="176"/>
      <c r="H282" s="176"/>
      <c r="I282" s="176"/>
      <c r="J282" s="176"/>
      <c r="K282" s="176"/>
      <c r="L282" s="176"/>
      <c r="M282" s="176"/>
      <c r="N282" s="176"/>
      <c r="O282" s="177"/>
    </row>
    <row r="283" spans="1:15" ht="39.75" customHeight="1" thickBot="1" x14ac:dyDescent="0.35">
      <c r="A283" s="61" t="s">
        <v>37</v>
      </c>
      <c r="B283" s="61" t="s">
        <v>184</v>
      </c>
      <c r="C283" s="20" t="s">
        <v>183</v>
      </c>
      <c r="D283" s="5">
        <v>60</v>
      </c>
      <c r="E283" s="5">
        <v>1.31</v>
      </c>
      <c r="F283" s="5">
        <v>2.52</v>
      </c>
      <c r="G283" s="5">
        <v>0</v>
      </c>
      <c r="H283" s="5">
        <v>4.8600000000000003</v>
      </c>
      <c r="I283" s="5">
        <v>16.059999999999999</v>
      </c>
      <c r="J283" s="15">
        <v>78</v>
      </c>
      <c r="K283" s="37">
        <v>0.02</v>
      </c>
      <c r="L283" s="37">
        <v>0.01</v>
      </c>
      <c r="M283" s="37">
        <v>4.2</v>
      </c>
      <c r="N283" s="37">
        <v>28.8</v>
      </c>
      <c r="O283" s="37">
        <v>1.1399999999999999</v>
      </c>
    </row>
    <row r="284" spans="1:15" ht="24.6" thickBot="1" x14ac:dyDescent="0.35">
      <c r="A284" s="34" t="s">
        <v>36</v>
      </c>
      <c r="B284" s="40">
        <v>99</v>
      </c>
      <c r="C284" s="20" t="s">
        <v>55</v>
      </c>
      <c r="D284" s="5" t="s">
        <v>81</v>
      </c>
      <c r="E284" s="5">
        <v>4.34</v>
      </c>
      <c r="F284" s="5">
        <v>6.4</v>
      </c>
      <c r="G284" s="5">
        <v>0</v>
      </c>
      <c r="H284" s="5">
        <v>4.5</v>
      </c>
      <c r="I284" s="5">
        <v>18.600000000000001</v>
      </c>
      <c r="J284" s="15">
        <v>141</v>
      </c>
      <c r="K284" s="37">
        <v>0.16</v>
      </c>
      <c r="L284" s="37">
        <v>0.1</v>
      </c>
      <c r="M284" s="37">
        <v>6</v>
      </c>
      <c r="N284" s="37">
        <v>50</v>
      </c>
      <c r="O284" s="37">
        <v>1.9</v>
      </c>
    </row>
    <row r="285" spans="1:15" ht="15" thickBot="1" x14ac:dyDescent="0.35">
      <c r="A285" s="34" t="s">
        <v>36</v>
      </c>
      <c r="B285" s="40">
        <v>290</v>
      </c>
      <c r="C285" s="20" t="s">
        <v>80</v>
      </c>
      <c r="D285" s="5">
        <v>100</v>
      </c>
      <c r="E285" s="5">
        <v>12.67</v>
      </c>
      <c r="F285" s="5">
        <v>18</v>
      </c>
      <c r="G285" s="5">
        <v>0</v>
      </c>
      <c r="H285" s="5">
        <v>24.4</v>
      </c>
      <c r="I285" s="5">
        <v>28.4</v>
      </c>
      <c r="J285" s="15">
        <v>342</v>
      </c>
      <c r="K285" s="60">
        <v>0.28000000000000003</v>
      </c>
      <c r="L285" s="60">
        <v>0.2</v>
      </c>
      <c r="M285" s="60">
        <v>34</v>
      </c>
      <c r="N285" s="60">
        <v>12</v>
      </c>
      <c r="O285" s="60">
        <v>8</v>
      </c>
    </row>
    <row r="286" spans="1:15" ht="15" thickBot="1" x14ac:dyDescent="0.35">
      <c r="A286" s="34" t="s">
        <v>36</v>
      </c>
      <c r="B286" s="40">
        <v>338</v>
      </c>
      <c r="C286" s="20" t="s">
        <v>49</v>
      </c>
      <c r="D286" s="5">
        <v>150</v>
      </c>
      <c r="E286" s="5">
        <v>5.46</v>
      </c>
      <c r="F286" s="5">
        <v>3.4</v>
      </c>
      <c r="G286" s="5">
        <v>0</v>
      </c>
      <c r="H286" s="5">
        <v>5.7</v>
      </c>
      <c r="I286" s="5">
        <v>14</v>
      </c>
      <c r="J286" s="15">
        <v>124</v>
      </c>
      <c r="K286" s="60">
        <v>0.09</v>
      </c>
      <c r="L286" s="60">
        <v>0.06</v>
      </c>
      <c r="M286" s="60">
        <v>19</v>
      </c>
      <c r="N286" s="60">
        <v>64</v>
      </c>
      <c r="O286" s="60">
        <v>1.1000000000000001</v>
      </c>
    </row>
    <row r="287" spans="1:15" ht="15" thickBot="1" x14ac:dyDescent="0.35">
      <c r="A287" s="34" t="s">
        <v>36</v>
      </c>
      <c r="B287" s="41">
        <v>442</v>
      </c>
      <c r="C287" s="20" t="s">
        <v>66</v>
      </c>
      <c r="D287" s="5">
        <v>150</v>
      </c>
      <c r="E287" s="5">
        <v>7.51</v>
      </c>
      <c r="F287" s="5">
        <v>0.75</v>
      </c>
      <c r="G287" s="5">
        <v>0</v>
      </c>
      <c r="H287" s="5">
        <v>0.15</v>
      </c>
      <c r="I287" s="5">
        <v>14.85</v>
      </c>
      <c r="J287" s="15">
        <v>64.5</v>
      </c>
      <c r="K287" s="60">
        <v>0.02</v>
      </c>
      <c r="L287" s="60">
        <v>0.01</v>
      </c>
      <c r="M287" s="60">
        <v>3</v>
      </c>
      <c r="N287" s="60">
        <v>10.5</v>
      </c>
      <c r="O287" s="60">
        <v>2.1</v>
      </c>
    </row>
    <row r="288" spans="1:15" ht="24.6" thickBot="1" x14ac:dyDescent="0.35">
      <c r="A288" s="34" t="s">
        <v>37</v>
      </c>
      <c r="B288" s="40" t="s">
        <v>37</v>
      </c>
      <c r="C288" s="20" t="s">
        <v>138</v>
      </c>
      <c r="D288" s="5">
        <v>50</v>
      </c>
      <c r="E288" s="5">
        <v>1.76</v>
      </c>
      <c r="F288" s="5">
        <v>2.76</v>
      </c>
      <c r="G288" s="5">
        <v>0</v>
      </c>
      <c r="H288" s="5">
        <v>1.125</v>
      </c>
      <c r="I288" s="5">
        <v>27.83</v>
      </c>
      <c r="J288" s="15">
        <v>145</v>
      </c>
      <c r="K288" s="37">
        <v>0.09</v>
      </c>
      <c r="L288" s="37">
        <v>0.05</v>
      </c>
      <c r="M288" s="37">
        <v>0</v>
      </c>
      <c r="N288" s="37">
        <v>14.5</v>
      </c>
      <c r="O288" s="37">
        <v>1.8</v>
      </c>
    </row>
    <row r="289" spans="1:15" ht="15" thickBot="1" x14ac:dyDescent="0.35">
      <c r="A289" s="34"/>
      <c r="B289" s="40"/>
      <c r="C289" s="58"/>
      <c r="D289" s="5"/>
      <c r="E289" s="6">
        <f t="shared" ref="E289:O289" si="51">SUM(E283:E288)</f>
        <v>33.049999999999997</v>
      </c>
      <c r="F289" s="5">
        <f t="shared" si="51"/>
        <v>33.83</v>
      </c>
      <c r="G289" s="5">
        <f t="shared" si="51"/>
        <v>0</v>
      </c>
      <c r="H289" s="5">
        <f t="shared" si="51"/>
        <v>40.734999999999999</v>
      </c>
      <c r="I289" s="5">
        <f t="shared" si="51"/>
        <v>119.74</v>
      </c>
      <c r="J289" s="23">
        <f t="shared" si="51"/>
        <v>894.5</v>
      </c>
      <c r="K289" s="23">
        <f t="shared" si="51"/>
        <v>0.66</v>
      </c>
      <c r="L289" s="23">
        <f t="shared" si="51"/>
        <v>0.43</v>
      </c>
      <c r="M289" s="23">
        <f t="shared" si="51"/>
        <v>66.2</v>
      </c>
      <c r="N289" s="23">
        <f t="shared" si="51"/>
        <v>179.8</v>
      </c>
      <c r="O289" s="23">
        <f t="shared" si="51"/>
        <v>16.04</v>
      </c>
    </row>
    <row r="290" spans="1:15" ht="15" thickBot="1" x14ac:dyDescent="0.35">
      <c r="A290" s="34"/>
      <c r="B290" s="40"/>
      <c r="C290" s="58"/>
      <c r="D290" s="5"/>
      <c r="E290" s="5"/>
      <c r="F290" s="5"/>
      <c r="G290" s="5"/>
      <c r="H290" s="5"/>
      <c r="I290" s="5"/>
      <c r="J290" s="24"/>
      <c r="K290" s="43"/>
      <c r="L290" s="43"/>
      <c r="M290" s="43"/>
      <c r="N290" s="43"/>
      <c r="O290" s="43"/>
    </row>
    <row r="291" spans="1:15" ht="15" thickBot="1" x14ac:dyDescent="0.35">
      <c r="A291" s="175" t="s">
        <v>9</v>
      </c>
      <c r="B291" s="176"/>
      <c r="C291" s="176"/>
      <c r="D291" s="176"/>
      <c r="E291" s="176"/>
      <c r="F291" s="176"/>
      <c r="G291" s="176"/>
      <c r="H291" s="176"/>
      <c r="I291" s="176"/>
      <c r="J291" s="176"/>
      <c r="K291" s="176"/>
      <c r="L291" s="176"/>
      <c r="M291" s="176"/>
      <c r="N291" s="176"/>
      <c r="O291" s="177"/>
    </row>
    <row r="292" spans="1:15" ht="15" thickBot="1" x14ac:dyDescent="0.35">
      <c r="A292" s="34" t="s">
        <v>37</v>
      </c>
      <c r="B292" s="40" t="s">
        <v>37</v>
      </c>
      <c r="C292" s="20" t="s">
        <v>90</v>
      </c>
      <c r="D292" s="5">
        <v>150</v>
      </c>
      <c r="E292" s="5">
        <v>2.06</v>
      </c>
      <c r="F292" s="5">
        <v>0</v>
      </c>
      <c r="G292" s="5">
        <v>0</v>
      </c>
      <c r="H292" s="5">
        <v>0</v>
      </c>
      <c r="I292" s="5">
        <v>0.1</v>
      </c>
      <c r="J292" s="15">
        <v>23</v>
      </c>
      <c r="K292" s="37">
        <v>0</v>
      </c>
      <c r="L292" s="37">
        <v>0</v>
      </c>
      <c r="M292" s="37">
        <v>0</v>
      </c>
      <c r="N292" s="37">
        <v>1.1000000000000001</v>
      </c>
      <c r="O292" s="37">
        <v>0.2</v>
      </c>
    </row>
    <row r="293" spans="1:15" ht="15" thickBot="1" x14ac:dyDescent="0.35">
      <c r="A293" s="34" t="s">
        <v>36</v>
      </c>
      <c r="B293" s="40">
        <v>451</v>
      </c>
      <c r="C293" s="20" t="s">
        <v>78</v>
      </c>
      <c r="D293" s="5">
        <v>100</v>
      </c>
      <c r="E293" s="5">
        <v>5.39</v>
      </c>
      <c r="F293" s="5">
        <v>4.3</v>
      </c>
      <c r="G293" s="5"/>
      <c r="H293" s="5">
        <v>0.9</v>
      </c>
      <c r="I293" s="5">
        <v>25.9</v>
      </c>
      <c r="J293" s="15">
        <v>130</v>
      </c>
      <c r="K293" s="37">
        <v>0.1</v>
      </c>
      <c r="L293" s="37">
        <v>0.05</v>
      </c>
      <c r="M293" s="37">
        <v>16.670000000000002</v>
      </c>
      <c r="N293" s="37">
        <v>21.67</v>
      </c>
      <c r="O293" s="37">
        <v>0</v>
      </c>
    </row>
    <row r="294" spans="1:15" ht="15" thickBot="1" x14ac:dyDescent="0.35">
      <c r="A294" s="34"/>
      <c r="B294" s="40"/>
      <c r="C294" s="20"/>
      <c r="D294" s="5"/>
      <c r="E294" s="6">
        <f t="shared" ref="E294:O294" si="52">SUM(E292:E293)</f>
        <v>7.4499999999999993</v>
      </c>
      <c r="F294" s="6">
        <f t="shared" si="52"/>
        <v>4.3</v>
      </c>
      <c r="G294" s="6">
        <f t="shared" si="52"/>
        <v>0</v>
      </c>
      <c r="H294" s="6">
        <f t="shared" si="52"/>
        <v>0.9</v>
      </c>
      <c r="I294" s="6">
        <f t="shared" si="52"/>
        <v>26</v>
      </c>
      <c r="J294" s="23">
        <f t="shared" si="52"/>
        <v>153</v>
      </c>
      <c r="K294" s="23">
        <f t="shared" si="52"/>
        <v>0.1</v>
      </c>
      <c r="L294" s="23">
        <f t="shared" si="52"/>
        <v>0.05</v>
      </c>
      <c r="M294" s="23">
        <f t="shared" si="52"/>
        <v>16.670000000000002</v>
      </c>
      <c r="N294" s="23">
        <f t="shared" si="52"/>
        <v>22.770000000000003</v>
      </c>
      <c r="O294" s="23">
        <f t="shared" si="52"/>
        <v>0.2</v>
      </c>
    </row>
    <row r="295" spans="1:15" ht="15" thickBot="1" x14ac:dyDescent="0.35">
      <c r="A295" s="175" t="s">
        <v>137</v>
      </c>
      <c r="B295" s="176"/>
      <c r="C295" s="176"/>
      <c r="D295" s="176"/>
      <c r="E295" s="176"/>
      <c r="F295" s="176"/>
      <c r="G295" s="176"/>
      <c r="H295" s="176"/>
      <c r="I295" s="176"/>
      <c r="J295" s="176"/>
      <c r="K295" s="176"/>
      <c r="L295" s="176"/>
      <c r="M295" s="176"/>
      <c r="N295" s="176"/>
      <c r="O295" s="177"/>
    </row>
    <row r="296" spans="1:15" ht="24.75" customHeight="1" thickBot="1" x14ac:dyDescent="0.35">
      <c r="A296" s="34" t="s">
        <v>111</v>
      </c>
      <c r="B296" s="40">
        <v>130</v>
      </c>
      <c r="C296" s="20" t="s">
        <v>109</v>
      </c>
      <c r="D296" s="5" t="s">
        <v>110</v>
      </c>
      <c r="E296" s="5">
        <v>13.87</v>
      </c>
      <c r="F296" s="5">
        <v>10.199999999999999</v>
      </c>
      <c r="G296" s="5">
        <v>0</v>
      </c>
      <c r="H296" s="5">
        <v>7.25</v>
      </c>
      <c r="I296" s="5">
        <v>17.920000000000002</v>
      </c>
      <c r="J296" s="15">
        <v>194.13</v>
      </c>
      <c r="K296" s="37">
        <v>7.0000000000000007E-2</v>
      </c>
      <c r="L296" s="37">
        <v>0.05</v>
      </c>
      <c r="M296" s="37">
        <v>0</v>
      </c>
      <c r="N296" s="37">
        <v>191.4</v>
      </c>
      <c r="O296" s="37">
        <v>0.99</v>
      </c>
    </row>
    <row r="297" spans="1:15" ht="15" thickBot="1" x14ac:dyDescent="0.35">
      <c r="A297" s="34" t="s">
        <v>36</v>
      </c>
      <c r="B297" s="40">
        <v>435</v>
      </c>
      <c r="C297" s="20" t="s">
        <v>63</v>
      </c>
      <c r="D297" s="5">
        <v>150</v>
      </c>
      <c r="E297" s="5">
        <v>5.03</v>
      </c>
      <c r="F297" s="5">
        <v>4.58</v>
      </c>
      <c r="G297" s="5">
        <v>0</v>
      </c>
      <c r="H297" s="5">
        <v>3.98</v>
      </c>
      <c r="I297" s="5">
        <v>7.58</v>
      </c>
      <c r="J297" s="15">
        <v>84.75</v>
      </c>
      <c r="K297" s="37">
        <v>0.06</v>
      </c>
      <c r="L297" s="37">
        <v>0.04</v>
      </c>
      <c r="M297" s="37">
        <v>2.25</v>
      </c>
      <c r="N297" s="37">
        <v>189</v>
      </c>
      <c r="O297" s="37">
        <v>1.5</v>
      </c>
    </row>
    <row r="298" spans="1:15" ht="15" thickBot="1" x14ac:dyDescent="0.35">
      <c r="A298" s="34"/>
      <c r="B298" s="40"/>
      <c r="C298" s="20"/>
      <c r="D298" s="5"/>
      <c r="E298" s="6">
        <f t="shared" ref="E298:O298" si="53">SUM(E296:E297)</f>
        <v>18.899999999999999</v>
      </c>
      <c r="F298" s="6">
        <f t="shared" si="53"/>
        <v>14.78</v>
      </c>
      <c r="G298" s="6">
        <f t="shared" si="53"/>
        <v>0</v>
      </c>
      <c r="H298" s="6">
        <f t="shared" si="53"/>
        <v>11.23</v>
      </c>
      <c r="I298" s="6">
        <f t="shared" si="53"/>
        <v>25.5</v>
      </c>
      <c r="J298" s="23">
        <f t="shared" si="53"/>
        <v>278.88</v>
      </c>
      <c r="K298" s="23">
        <f t="shared" si="53"/>
        <v>0.13</v>
      </c>
      <c r="L298" s="23">
        <f t="shared" si="53"/>
        <v>0.09</v>
      </c>
      <c r="M298" s="23">
        <f t="shared" si="53"/>
        <v>2.25</v>
      </c>
      <c r="N298" s="23">
        <f t="shared" si="53"/>
        <v>380.4</v>
      </c>
      <c r="O298" s="23">
        <f t="shared" si="53"/>
        <v>2.4900000000000002</v>
      </c>
    </row>
    <row r="299" spans="1:15" ht="15" thickBot="1" x14ac:dyDescent="0.35">
      <c r="A299" s="175" t="s">
        <v>117</v>
      </c>
      <c r="B299" s="176"/>
      <c r="C299" s="176"/>
      <c r="D299" s="176"/>
      <c r="E299" s="176"/>
      <c r="F299" s="176"/>
      <c r="G299" s="176"/>
      <c r="H299" s="176"/>
      <c r="I299" s="176"/>
      <c r="J299" s="176"/>
      <c r="K299" s="176"/>
      <c r="L299" s="176"/>
      <c r="M299" s="176"/>
      <c r="N299" s="176"/>
      <c r="O299" s="177"/>
    </row>
    <row r="300" spans="1:15" ht="15" thickBot="1" x14ac:dyDescent="0.35">
      <c r="A300" s="34" t="s">
        <v>37</v>
      </c>
      <c r="B300" s="40" t="s">
        <v>37</v>
      </c>
      <c r="C300" s="20" t="s">
        <v>74</v>
      </c>
      <c r="D300" s="5">
        <v>150</v>
      </c>
      <c r="E300" s="5">
        <v>6.61</v>
      </c>
      <c r="F300" s="5">
        <v>4.5</v>
      </c>
      <c r="G300" s="5">
        <v>0</v>
      </c>
      <c r="H300" s="5">
        <v>0.15</v>
      </c>
      <c r="I300" s="5">
        <v>6</v>
      </c>
      <c r="J300" s="15">
        <v>46.5</v>
      </c>
      <c r="K300" s="37">
        <v>7.0000000000000007E-2</v>
      </c>
      <c r="L300" s="37">
        <v>0.03</v>
      </c>
      <c r="M300" s="37">
        <v>1.67</v>
      </c>
      <c r="N300" s="37">
        <v>210</v>
      </c>
      <c r="O300" s="37">
        <v>0</v>
      </c>
    </row>
    <row r="301" spans="1:15" ht="15" thickBot="1" x14ac:dyDescent="0.35">
      <c r="A301" s="34" t="s">
        <v>37</v>
      </c>
      <c r="B301" s="40" t="s">
        <v>37</v>
      </c>
      <c r="C301" s="20" t="s">
        <v>7</v>
      </c>
      <c r="D301" s="5">
        <v>30</v>
      </c>
      <c r="E301" s="5">
        <v>1.65</v>
      </c>
      <c r="F301" s="5">
        <v>2.63</v>
      </c>
      <c r="G301" s="5">
        <v>0</v>
      </c>
      <c r="H301" s="5">
        <v>1.3</v>
      </c>
      <c r="I301" s="5">
        <v>17.989999999999998</v>
      </c>
      <c r="J301" s="11">
        <v>91.7</v>
      </c>
      <c r="K301" s="37">
        <v>0.04</v>
      </c>
      <c r="L301" s="37">
        <v>0.01</v>
      </c>
      <c r="M301" s="37">
        <v>0</v>
      </c>
      <c r="N301" s="37">
        <v>7.6</v>
      </c>
      <c r="O301" s="37">
        <v>0.48</v>
      </c>
    </row>
    <row r="302" spans="1:15" ht="15" thickBot="1" x14ac:dyDescent="0.35">
      <c r="A302" s="34"/>
      <c r="B302" s="40"/>
      <c r="C302" s="20"/>
      <c r="D302" s="5"/>
      <c r="E302" s="6">
        <f>E300+E301</f>
        <v>8.26</v>
      </c>
      <c r="F302" s="6">
        <f t="shared" ref="F302:O302" si="54">F300+F301</f>
        <v>7.13</v>
      </c>
      <c r="G302" s="6">
        <f t="shared" si="54"/>
        <v>0</v>
      </c>
      <c r="H302" s="6">
        <f t="shared" si="54"/>
        <v>1.45</v>
      </c>
      <c r="I302" s="6">
        <f t="shared" si="54"/>
        <v>23.99</v>
      </c>
      <c r="J302" s="6">
        <f t="shared" si="54"/>
        <v>138.19999999999999</v>
      </c>
      <c r="K302" s="6">
        <f t="shared" si="54"/>
        <v>0.11000000000000001</v>
      </c>
      <c r="L302" s="6">
        <f t="shared" si="54"/>
        <v>0.04</v>
      </c>
      <c r="M302" s="6">
        <f t="shared" si="54"/>
        <v>1.67</v>
      </c>
      <c r="N302" s="6">
        <f t="shared" si="54"/>
        <v>217.6</v>
      </c>
      <c r="O302" s="6">
        <f t="shared" si="54"/>
        <v>0.48</v>
      </c>
    </row>
    <row r="303" spans="1:15" ht="15" thickBot="1" x14ac:dyDescent="0.35">
      <c r="A303" s="34"/>
      <c r="B303" s="40"/>
      <c r="C303" s="20" t="s">
        <v>12</v>
      </c>
      <c r="D303" s="5"/>
      <c r="E303" s="17">
        <f>E298+E294+E289+E276+E302+E281</f>
        <v>86.23</v>
      </c>
      <c r="F303" s="17">
        <f t="shared" ref="F303:O303" si="55">F298+F294+F289+F276+F302+F281</f>
        <v>73.149999999999991</v>
      </c>
      <c r="G303" s="17">
        <f t="shared" si="55"/>
        <v>0</v>
      </c>
      <c r="H303" s="17">
        <f t="shared" si="55"/>
        <v>65.275000000000006</v>
      </c>
      <c r="I303" s="17">
        <f t="shared" si="55"/>
        <v>266.70999999999998</v>
      </c>
      <c r="J303" s="17">
        <f t="shared" si="55"/>
        <v>1735.38</v>
      </c>
      <c r="K303" s="17">
        <f t="shared" si="55"/>
        <v>1.32</v>
      </c>
      <c r="L303" s="17">
        <f t="shared" si="55"/>
        <v>0.76000000000000012</v>
      </c>
      <c r="M303" s="17">
        <f t="shared" si="55"/>
        <v>97.79</v>
      </c>
      <c r="N303" s="17">
        <f t="shared" si="55"/>
        <v>925.53</v>
      </c>
      <c r="O303" s="17">
        <f t="shared" si="55"/>
        <v>26.120000000000005</v>
      </c>
    </row>
    <row r="304" spans="1:15" ht="24.6" thickBot="1" x14ac:dyDescent="0.35">
      <c r="A304" s="34"/>
      <c r="B304" s="40"/>
      <c r="C304" s="20" t="s">
        <v>13</v>
      </c>
      <c r="D304" s="5"/>
      <c r="E304" s="5"/>
      <c r="F304" s="48">
        <f>F303*4/I303</f>
        <v>1.0970717258445501</v>
      </c>
      <c r="G304" s="48"/>
      <c r="H304" s="48">
        <f>H303*4/I303</f>
        <v>0.97896591803831889</v>
      </c>
      <c r="I304" s="48">
        <v>4</v>
      </c>
      <c r="J304" s="15"/>
      <c r="K304" s="43"/>
      <c r="L304" s="43"/>
      <c r="M304" s="43"/>
      <c r="N304" s="43"/>
      <c r="O304" s="43"/>
    </row>
    <row r="305" spans="1:15" ht="15" thickBot="1" x14ac:dyDescent="0.35">
      <c r="A305" s="175" t="s">
        <v>31</v>
      </c>
      <c r="B305" s="176"/>
      <c r="C305" s="176"/>
      <c r="D305" s="176"/>
      <c r="E305" s="176"/>
      <c r="F305" s="176"/>
      <c r="G305" s="176"/>
      <c r="H305" s="176"/>
      <c r="I305" s="176"/>
      <c r="J305" s="176"/>
      <c r="K305" s="176"/>
      <c r="L305" s="176"/>
      <c r="M305" s="176"/>
      <c r="N305" s="176"/>
      <c r="O305" s="177"/>
    </row>
    <row r="306" spans="1:15" ht="15" thickBot="1" x14ac:dyDescent="0.35">
      <c r="A306" s="175" t="s">
        <v>6</v>
      </c>
      <c r="B306" s="176"/>
      <c r="C306" s="176"/>
      <c r="D306" s="176"/>
      <c r="E306" s="176"/>
      <c r="F306" s="176"/>
      <c r="G306" s="176"/>
      <c r="H306" s="176"/>
      <c r="I306" s="176"/>
      <c r="J306" s="176"/>
      <c r="K306" s="176"/>
      <c r="L306" s="176"/>
      <c r="M306" s="176"/>
      <c r="N306" s="176"/>
      <c r="O306" s="177"/>
    </row>
    <row r="307" spans="1:15" ht="24.6" thickBot="1" x14ac:dyDescent="0.35">
      <c r="A307" s="34" t="s">
        <v>36</v>
      </c>
      <c r="B307" s="41">
        <v>189</v>
      </c>
      <c r="C307" s="20" t="s">
        <v>61</v>
      </c>
      <c r="D307" s="5" t="s">
        <v>83</v>
      </c>
      <c r="E307" s="5">
        <v>5.95</v>
      </c>
      <c r="F307" s="5">
        <v>5.2</v>
      </c>
      <c r="G307" s="5">
        <v>0</v>
      </c>
      <c r="H307" s="5">
        <v>8.4</v>
      </c>
      <c r="I307" s="5">
        <v>28.8</v>
      </c>
      <c r="J307" s="15">
        <v>212</v>
      </c>
      <c r="K307" s="37">
        <v>0.05</v>
      </c>
      <c r="L307" s="37">
        <v>0.03</v>
      </c>
      <c r="M307" s="37">
        <v>1.33</v>
      </c>
      <c r="N307" s="37">
        <v>142.66999999999999</v>
      </c>
      <c r="O307" s="37">
        <v>1.33</v>
      </c>
    </row>
    <row r="308" spans="1:15" ht="15" thickBot="1" x14ac:dyDescent="0.35">
      <c r="A308" s="34" t="s">
        <v>36</v>
      </c>
      <c r="B308" s="40">
        <v>430</v>
      </c>
      <c r="C308" s="20" t="s">
        <v>10</v>
      </c>
      <c r="D308" s="5">
        <v>150</v>
      </c>
      <c r="E308" s="5">
        <v>0.63</v>
      </c>
      <c r="F308" s="5">
        <v>0.1</v>
      </c>
      <c r="G308" s="5">
        <v>0</v>
      </c>
      <c r="H308" s="5">
        <v>0</v>
      </c>
      <c r="I308" s="5">
        <v>9.6999999999999993</v>
      </c>
      <c r="J308" s="15">
        <v>37</v>
      </c>
      <c r="K308" s="37">
        <v>0</v>
      </c>
      <c r="L308" s="37">
        <v>0</v>
      </c>
      <c r="M308" s="37">
        <v>0</v>
      </c>
      <c r="N308" s="37">
        <v>3.75</v>
      </c>
      <c r="O308" s="37">
        <v>0.75</v>
      </c>
    </row>
    <row r="309" spans="1:15" ht="15" thickBot="1" x14ac:dyDescent="0.35">
      <c r="A309" s="34" t="s">
        <v>37</v>
      </c>
      <c r="B309" s="40" t="s">
        <v>37</v>
      </c>
      <c r="C309" s="20" t="s">
        <v>7</v>
      </c>
      <c r="D309" s="5">
        <v>30</v>
      </c>
      <c r="E309" s="5">
        <v>1.65</v>
      </c>
      <c r="F309" s="5">
        <v>2.63</v>
      </c>
      <c r="G309" s="5">
        <v>0</v>
      </c>
      <c r="H309" s="5">
        <v>1.3</v>
      </c>
      <c r="I309" s="5">
        <v>17.989999999999998</v>
      </c>
      <c r="J309" s="11">
        <v>91.7</v>
      </c>
      <c r="K309" s="37">
        <v>0.04</v>
      </c>
      <c r="L309" s="37">
        <v>0.01</v>
      </c>
      <c r="M309" s="37">
        <v>0</v>
      </c>
      <c r="N309" s="37">
        <v>7.6</v>
      </c>
      <c r="O309" s="37">
        <v>0.48</v>
      </c>
    </row>
    <row r="310" spans="1:15" ht="15" thickBot="1" x14ac:dyDescent="0.35">
      <c r="A310" s="34"/>
      <c r="B310" s="40"/>
      <c r="C310" s="58"/>
      <c r="D310" s="5"/>
      <c r="E310" s="6">
        <f t="shared" ref="E310:O310" si="56">SUM(E307:E309)</f>
        <v>8.23</v>
      </c>
      <c r="F310" s="5">
        <f t="shared" si="56"/>
        <v>7.93</v>
      </c>
      <c r="G310" s="5">
        <f t="shared" si="56"/>
        <v>0</v>
      </c>
      <c r="H310" s="5">
        <f t="shared" si="56"/>
        <v>9.7000000000000011</v>
      </c>
      <c r="I310" s="5">
        <f t="shared" si="56"/>
        <v>56.489999999999995</v>
      </c>
      <c r="J310" s="23">
        <f t="shared" si="56"/>
        <v>340.7</v>
      </c>
      <c r="K310" s="23">
        <f t="shared" si="56"/>
        <v>0.09</v>
      </c>
      <c r="L310" s="23">
        <f t="shared" si="56"/>
        <v>0.04</v>
      </c>
      <c r="M310" s="23">
        <f t="shared" si="56"/>
        <v>1.33</v>
      </c>
      <c r="N310" s="23">
        <f t="shared" si="56"/>
        <v>154.01999999999998</v>
      </c>
      <c r="O310" s="23">
        <f t="shared" si="56"/>
        <v>2.56</v>
      </c>
    </row>
    <row r="311" spans="1:15" ht="15" thickBot="1" x14ac:dyDescent="0.35">
      <c r="A311" s="175" t="s">
        <v>153</v>
      </c>
      <c r="B311" s="176"/>
      <c r="C311" s="176"/>
      <c r="D311" s="176"/>
      <c r="E311" s="176"/>
      <c r="F311" s="176"/>
      <c r="G311" s="176"/>
      <c r="H311" s="176"/>
      <c r="I311" s="176"/>
      <c r="J311" s="176"/>
      <c r="K311" s="176"/>
      <c r="L311" s="176"/>
      <c r="M311" s="176"/>
      <c r="N311" s="176"/>
      <c r="O311" s="177"/>
    </row>
    <row r="312" spans="1:15" ht="15" thickBot="1" x14ac:dyDescent="0.35">
      <c r="A312" s="34" t="s">
        <v>37</v>
      </c>
      <c r="B312" s="40" t="s">
        <v>37</v>
      </c>
      <c r="C312" s="20" t="s">
        <v>11</v>
      </c>
      <c r="D312" s="5">
        <v>110</v>
      </c>
      <c r="E312" s="5">
        <v>4.92</v>
      </c>
      <c r="F312" s="5">
        <v>1.32</v>
      </c>
      <c r="G312" s="5">
        <v>0</v>
      </c>
      <c r="H312" s="5">
        <v>0.44</v>
      </c>
      <c r="I312" s="5">
        <v>18.48</v>
      </c>
      <c r="J312" s="15">
        <v>84.48</v>
      </c>
      <c r="K312" s="37">
        <v>0.05</v>
      </c>
      <c r="L312" s="37">
        <v>0.06</v>
      </c>
      <c r="M312" s="37">
        <v>12</v>
      </c>
      <c r="N312" s="37">
        <v>9.6</v>
      </c>
      <c r="O312" s="37">
        <v>0.72</v>
      </c>
    </row>
    <row r="313" spans="1:15" ht="15" thickBot="1" x14ac:dyDescent="0.35">
      <c r="A313" s="34"/>
      <c r="B313" s="34"/>
      <c r="C313" s="18"/>
      <c r="D313" s="15"/>
      <c r="E313" s="15"/>
      <c r="F313" s="15"/>
      <c r="G313" s="15"/>
      <c r="H313" s="15"/>
      <c r="I313" s="15"/>
      <c r="J313" s="25"/>
      <c r="K313" s="43"/>
      <c r="L313" s="43"/>
      <c r="M313" s="43"/>
      <c r="N313" s="43"/>
      <c r="O313" s="43"/>
    </row>
    <row r="314" spans="1:15" ht="15" thickBot="1" x14ac:dyDescent="0.35">
      <c r="A314" s="34"/>
      <c r="B314" s="34"/>
      <c r="C314" s="18"/>
      <c r="D314" s="15"/>
      <c r="E314" s="15"/>
      <c r="F314" s="15"/>
      <c r="G314" s="15"/>
      <c r="H314" s="15"/>
      <c r="I314" s="15"/>
      <c r="J314" s="25"/>
      <c r="K314" s="43"/>
      <c r="L314" s="43"/>
      <c r="M314" s="43"/>
      <c r="N314" s="43"/>
      <c r="O314" s="43"/>
    </row>
    <row r="315" spans="1:15" ht="15" thickBot="1" x14ac:dyDescent="0.35">
      <c r="A315" s="34"/>
      <c r="B315" s="34"/>
      <c r="C315" s="18"/>
      <c r="D315" s="15"/>
      <c r="E315" s="17">
        <f t="shared" ref="E315:O315" si="57">SUM(E312:E314)</f>
        <v>4.92</v>
      </c>
      <c r="F315" s="17">
        <f t="shared" si="57"/>
        <v>1.32</v>
      </c>
      <c r="G315" s="17">
        <f t="shared" si="57"/>
        <v>0</v>
      </c>
      <c r="H315" s="17">
        <f t="shared" si="57"/>
        <v>0.44</v>
      </c>
      <c r="I315" s="17">
        <f t="shared" si="57"/>
        <v>18.48</v>
      </c>
      <c r="J315" s="17">
        <f t="shared" si="57"/>
        <v>84.48</v>
      </c>
      <c r="K315" s="17">
        <f t="shared" si="57"/>
        <v>0.05</v>
      </c>
      <c r="L315" s="17">
        <f t="shared" si="57"/>
        <v>0.06</v>
      </c>
      <c r="M315" s="17">
        <f t="shared" si="57"/>
        <v>12</v>
      </c>
      <c r="N315" s="17">
        <f t="shared" si="57"/>
        <v>9.6</v>
      </c>
      <c r="O315" s="17">
        <f t="shared" si="57"/>
        <v>0.72</v>
      </c>
    </row>
    <row r="316" spans="1:15" ht="15" thickBot="1" x14ac:dyDescent="0.35">
      <c r="A316" s="175" t="s">
        <v>8</v>
      </c>
      <c r="B316" s="176"/>
      <c r="C316" s="176"/>
      <c r="D316" s="176"/>
      <c r="E316" s="176"/>
      <c r="F316" s="176"/>
      <c r="G316" s="176"/>
      <c r="H316" s="176"/>
      <c r="I316" s="176"/>
      <c r="J316" s="176"/>
      <c r="K316" s="176"/>
      <c r="L316" s="176"/>
      <c r="M316" s="176"/>
      <c r="N316" s="176"/>
      <c r="O316" s="177"/>
    </row>
    <row r="317" spans="1:15" ht="15" thickBot="1" x14ac:dyDescent="0.35">
      <c r="A317" s="34" t="s">
        <v>36</v>
      </c>
      <c r="B317" s="40">
        <v>89</v>
      </c>
      <c r="C317" s="20" t="s">
        <v>51</v>
      </c>
      <c r="D317" s="5" t="s">
        <v>82</v>
      </c>
      <c r="E317" s="5">
        <v>4.88</v>
      </c>
      <c r="F317" s="5">
        <v>3.3</v>
      </c>
      <c r="G317" s="5">
        <v>0.6</v>
      </c>
      <c r="H317" s="5">
        <v>5.7</v>
      </c>
      <c r="I317" s="5">
        <v>14.3</v>
      </c>
      <c r="J317" s="15">
        <v>122</v>
      </c>
      <c r="K317" s="37">
        <v>0.09</v>
      </c>
      <c r="L317" s="37">
        <v>0.05</v>
      </c>
      <c r="M317" s="37">
        <v>8</v>
      </c>
      <c r="N317" s="37">
        <v>34</v>
      </c>
      <c r="O317" s="37">
        <v>1</v>
      </c>
    </row>
    <row r="318" spans="1:15" ht="17.25" customHeight="1" thickBot="1" x14ac:dyDescent="0.35">
      <c r="A318" s="34" t="s">
        <v>36</v>
      </c>
      <c r="B318" s="40">
        <v>306</v>
      </c>
      <c r="C318" s="20" t="s">
        <v>50</v>
      </c>
      <c r="D318" s="5">
        <v>250</v>
      </c>
      <c r="E318" s="5">
        <v>32.31</v>
      </c>
      <c r="F318" s="5">
        <v>25.25</v>
      </c>
      <c r="G318" s="5">
        <v>0</v>
      </c>
      <c r="H318" s="5">
        <v>27.72</v>
      </c>
      <c r="I318" s="5">
        <v>15.5</v>
      </c>
      <c r="J318" s="15">
        <v>420</v>
      </c>
      <c r="K318" s="37">
        <v>0.1</v>
      </c>
      <c r="L318" s="37">
        <v>0.08</v>
      </c>
      <c r="M318" s="37">
        <v>37.5</v>
      </c>
      <c r="N318" s="37">
        <v>95</v>
      </c>
      <c r="O318" s="37">
        <v>5</v>
      </c>
    </row>
    <row r="319" spans="1:15" ht="24.6" thickBot="1" x14ac:dyDescent="0.35">
      <c r="A319" s="34" t="s">
        <v>36</v>
      </c>
      <c r="B319" s="40">
        <v>411</v>
      </c>
      <c r="C319" s="20" t="s">
        <v>112</v>
      </c>
      <c r="D319" s="5">
        <v>150</v>
      </c>
      <c r="E319" s="5">
        <v>2.08</v>
      </c>
      <c r="F319" s="5">
        <v>0</v>
      </c>
      <c r="G319" s="5">
        <v>0</v>
      </c>
      <c r="H319" s="5">
        <v>0</v>
      </c>
      <c r="I319" s="5">
        <v>23.6</v>
      </c>
      <c r="J319" s="15">
        <v>105.4</v>
      </c>
      <c r="K319" s="37">
        <v>0.01</v>
      </c>
      <c r="L319" s="37">
        <v>0.01</v>
      </c>
      <c r="M319" s="37">
        <v>1.5</v>
      </c>
      <c r="N319" s="37">
        <v>3.75</v>
      </c>
      <c r="O319" s="37">
        <v>0.3</v>
      </c>
    </row>
    <row r="320" spans="1:15" ht="24.6" thickBot="1" x14ac:dyDescent="0.35">
      <c r="A320" s="34" t="s">
        <v>37</v>
      </c>
      <c r="B320" s="40" t="s">
        <v>37</v>
      </c>
      <c r="C320" s="20" t="s">
        <v>138</v>
      </c>
      <c r="D320" s="5">
        <v>50</v>
      </c>
      <c r="E320" s="5">
        <v>1.76</v>
      </c>
      <c r="F320" s="5">
        <v>2.76</v>
      </c>
      <c r="G320" s="5">
        <v>0</v>
      </c>
      <c r="H320" s="5">
        <v>1.125</v>
      </c>
      <c r="I320" s="5">
        <v>27.83</v>
      </c>
      <c r="J320" s="15">
        <v>145</v>
      </c>
      <c r="K320" s="37">
        <v>0.09</v>
      </c>
      <c r="L320" s="37">
        <v>0.05</v>
      </c>
      <c r="M320" s="37">
        <v>0</v>
      </c>
      <c r="N320" s="37">
        <v>14.5</v>
      </c>
      <c r="O320" s="37">
        <v>1.8</v>
      </c>
    </row>
    <row r="321" spans="1:15" ht="15" thickBot="1" x14ac:dyDescent="0.35">
      <c r="A321" s="34"/>
      <c r="B321" s="40"/>
      <c r="C321" s="58"/>
      <c r="D321" s="5"/>
      <c r="E321" s="6">
        <f t="shared" ref="E321:O321" si="58">SUM(E317:E320)</f>
        <v>41.03</v>
      </c>
      <c r="F321" s="5">
        <f t="shared" si="58"/>
        <v>31.310000000000002</v>
      </c>
      <c r="G321" s="5">
        <f t="shared" si="58"/>
        <v>0.6</v>
      </c>
      <c r="H321" s="5">
        <f t="shared" si="58"/>
        <v>34.545000000000002</v>
      </c>
      <c r="I321" s="5">
        <f t="shared" si="58"/>
        <v>81.23</v>
      </c>
      <c r="J321" s="23">
        <f t="shared" si="58"/>
        <v>792.4</v>
      </c>
      <c r="K321" s="23">
        <f t="shared" si="58"/>
        <v>0.29000000000000004</v>
      </c>
      <c r="L321" s="23">
        <f t="shared" si="58"/>
        <v>0.19</v>
      </c>
      <c r="M321" s="23">
        <f t="shared" si="58"/>
        <v>47</v>
      </c>
      <c r="N321" s="23">
        <f t="shared" si="58"/>
        <v>147.25</v>
      </c>
      <c r="O321" s="23">
        <f t="shared" si="58"/>
        <v>8.1</v>
      </c>
    </row>
    <row r="322" spans="1:15" ht="15" thickBot="1" x14ac:dyDescent="0.35">
      <c r="A322" s="45"/>
      <c r="B322" s="40"/>
      <c r="C322" s="21"/>
      <c r="D322" s="5"/>
      <c r="E322" s="5"/>
      <c r="F322" s="6"/>
      <c r="G322" s="6"/>
      <c r="H322" s="6"/>
      <c r="I322" s="6"/>
      <c r="J322" s="24"/>
      <c r="K322" s="43"/>
      <c r="L322" s="43"/>
      <c r="M322" s="43"/>
      <c r="N322" s="43"/>
      <c r="O322" s="43"/>
    </row>
    <row r="323" spans="1:15" ht="15" thickBot="1" x14ac:dyDescent="0.35">
      <c r="A323" s="175" t="s">
        <v>9</v>
      </c>
      <c r="B323" s="176"/>
      <c r="C323" s="176"/>
      <c r="D323" s="176"/>
      <c r="E323" s="176"/>
      <c r="F323" s="176"/>
      <c r="G323" s="176"/>
      <c r="H323" s="176"/>
      <c r="I323" s="176"/>
      <c r="J323" s="176"/>
      <c r="K323" s="176"/>
      <c r="L323" s="176"/>
      <c r="M323" s="176"/>
      <c r="N323" s="176"/>
      <c r="O323" s="177"/>
    </row>
    <row r="324" spans="1:15" ht="15" thickBot="1" x14ac:dyDescent="0.35">
      <c r="A324" s="34" t="s">
        <v>36</v>
      </c>
      <c r="B324" s="44">
        <v>252</v>
      </c>
      <c r="C324" s="20" t="s">
        <v>148</v>
      </c>
      <c r="D324" s="5">
        <v>30</v>
      </c>
      <c r="E324" s="5">
        <v>12.29</v>
      </c>
      <c r="F324" s="5">
        <v>7.5</v>
      </c>
      <c r="G324" s="5"/>
      <c r="H324" s="5">
        <v>5.04</v>
      </c>
      <c r="I324" s="5">
        <v>0</v>
      </c>
      <c r="J324" s="58">
        <v>52.92</v>
      </c>
      <c r="K324" s="37">
        <v>1.4999999999999999E-2</v>
      </c>
      <c r="L324" s="37">
        <v>0.01</v>
      </c>
      <c r="M324" s="37">
        <v>0</v>
      </c>
      <c r="N324" s="37">
        <v>7.5</v>
      </c>
      <c r="O324" s="37">
        <v>0.5</v>
      </c>
    </row>
    <row r="325" spans="1:15" ht="24.6" thickBot="1" x14ac:dyDescent="0.35">
      <c r="A325" s="34" t="s">
        <v>36</v>
      </c>
      <c r="B325" s="44">
        <v>129</v>
      </c>
      <c r="C325" s="20" t="s">
        <v>70</v>
      </c>
      <c r="D325" s="5">
        <v>150</v>
      </c>
      <c r="E325" s="16">
        <v>5.7</v>
      </c>
      <c r="F325" s="5">
        <v>1.68</v>
      </c>
      <c r="G325" s="5">
        <v>0</v>
      </c>
      <c r="H325" s="5">
        <v>1.36</v>
      </c>
      <c r="I325" s="5">
        <v>7.2</v>
      </c>
      <c r="J325" s="58">
        <v>49.6</v>
      </c>
      <c r="K325" s="37">
        <v>0.04</v>
      </c>
      <c r="L325" s="37">
        <v>0.02</v>
      </c>
      <c r="M325" s="37">
        <v>6.4</v>
      </c>
      <c r="N325" s="37">
        <v>31.2</v>
      </c>
      <c r="O325" s="37">
        <v>0.8</v>
      </c>
    </row>
    <row r="326" spans="1:15" ht="15" thickBot="1" x14ac:dyDescent="0.35">
      <c r="A326" s="34" t="s">
        <v>36</v>
      </c>
      <c r="B326" s="40">
        <v>435</v>
      </c>
      <c r="C326" s="20" t="s">
        <v>74</v>
      </c>
      <c r="D326" s="5">
        <v>150</v>
      </c>
      <c r="E326" s="5">
        <v>6.61</v>
      </c>
      <c r="F326" s="5">
        <v>4.5</v>
      </c>
      <c r="G326" s="5">
        <v>0</v>
      </c>
      <c r="H326" s="5">
        <v>0.15</v>
      </c>
      <c r="I326" s="5">
        <v>6</v>
      </c>
      <c r="J326" s="15">
        <v>46.5</v>
      </c>
      <c r="K326" s="37">
        <v>0.04</v>
      </c>
      <c r="L326" s="37">
        <v>0.03</v>
      </c>
      <c r="M326" s="37">
        <v>1.1100000000000001</v>
      </c>
      <c r="N326" s="37">
        <v>140</v>
      </c>
      <c r="O326" s="37">
        <v>0</v>
      </c>
    </row>
    <row r="327" spans="1:15" ht="15" thickBot="1" x14ac:dyDescent="0.35">
      <c r="A327" s="45"/>
      <c r="B327" s="40"/>
      <c r="C327" s="20"/>
      <c r="D327" s="5"/>
      <c r="E327" s="17">
        <f>E324+E325+E326</f>
        <v>24.599999999999998</v>
      </c>
      <c r="F327" s="17">
        <f t="shared" ref="F327:O327" si="59">F324+F325+F326</f>
        <v>13.68</v>
      </c>
      <c r="G327" s="17">
        <f t="shared" si="59"/>
        <v>0</v>
      </c>
      <c r="H327" s="17">
        <f t="shared" si="59"/>
        <v>6.5500000000000007</v>
      </c>
      <c r="I327" s="17">
        <f t="shared" si="59"/>
        <v>13.2</v>
      </c>
      <c r="J327" s="17">
        <f t="shared" si="59"/>
        <v>149.02000000000001</v>
      </c>
      <c r="K327" s="17">
        <f t="shared" si="59"/>
        <v>9.5000000000000001E-2</v>
      </c>
      <c r="L327" s="17">
        <f t="shared" si="59"/>
        <v>0.06</v>
      </c>
      <c r="M327" s="17">
        <f t="shared" si="59"/>
        <v>7.5100000000000007</v>
      </c>
      <c r="N327" s="17">
        <f t="shared" si="59"/>
        <v>178.7</v>
      </c>
      <c r="O327" s="17">
        <f t="shared" si="59"/>
        <v>1.3</v>
      </c>
    </row>
    <row r="328" spans="1:15" ht="15" thickBot="1" x14ac:dyDescent="0.35">
      <c r="A328" s="175" t="s">
        <v>137</v>
      </c>
      <c r="B328" s="176"/>
      <c r="C328" s="176"/>
      <c r="D328" s="176"/>
      <c r="E328" s="176"/>
      <c r="F328" s="176"/>
      <c r="G328" s="176"/>
      <c r="H328" s="176"/>
      <c r="I328" s="176"/>
      <c r="J328" s="176"/>
      <c r="K328" s="176"/>
      <c r="L328" s="176"/>
      <c r="M328" s="176"/>
      <c r="N328" s="176"/>
      <c r="O328" s="177"/>
    </row>
    <row r="329" spans="1:15" ht="24.6" thickBot="1" x14ac:dyDescent="0.35">
      <c r="A329" s="34" t="s">
        <v>36</v>
      </c>
      <c r="B329" s="40">
        <v>211</v>
      </c>
      <c r="C329" s="20" t="s">
        <v>72</v>
      </c>
      <c r="D329" s="5" t="s">
        <v>122</v>
      </c>
      <c r="E329" s="5">
        <v>6.95</v>
      </c>
      <c r="F329" s="5">
        <v>7.1</v>
      </c>
      <c r="G329" s="5"/>
      <c r="H329" s="5">
        <v>11.8</v>
      </c>
      <c r="I329" s="5">
        <v>27.1</v>
      </c>
      <c r="J329" s="15">
        <v>244</v>
      </c>
      <c r="K329" s="37">
        <v>0.06</v>
      </c>
      <c r="L329" s="37">
        <v>0.02</v>
      </c>
      <c r="M329" s="37">
        <v>0</v>
      </c>
      <c r="N329" s="37">
        <v>88.4</v>
      </c>
      <c r="O329" s="37">
        <v>0.77</v>
      </c>
    </row>
    <row r="330" spans="1:15" ht="15" thickBot="1" x14ac:dyDescent="0.35">
      <c r="A330" s="34" t="s">
        <v>36</v>
      </c>
      <c r="B330" s="41">
        <v>442</v>
      </c>
      <c r="C330" s="20" t="s">
        <v>66</v>
      </c>
      <c r="D330" s="5">
        <v>150</v>
      </c>
      <c r="E330" s="5">
        <v>7.51</v>
      </c>
      <c r="F330" s="5">
        <v>0.75</v>
      </c>
      <c r="G330" s="5">
        <v>0</v>
      </c>
      <c r="H330" s="5">
        <v>0.15</v>
      </c>
      <c r="I330" s="5">
        <v>14.85</v>
      </c>
      <c r="J330" s="15">
        <v>64.5</v>
      </c>
      <c r="K330" s="60">
        <v>0.02</v>
      </c>
      <c r="L330" s="60">
        <v>0.01</v>
      </c>
      <c r="M330" s="60">
        <v>3</v>
      </c>
      <c r="N330" s="60">
        <v>10.5</v>
      </c>
      <c r="O330" s="60">
        <v>2.1</v>
      </c>
    </row>
    <row r="331" spans="1:15" ht="15" thickBot="1" x14ac:dyDescent="0.35">
      <c r="A331" s="34" t="s">
        <v>37</v>
      </c>
      <c r="B331" s="40" t="s">
        <v>37</v>
      </c>
      <c r="C331" s="20" t="s">
        <v>7</v>
      </c>
      <c r="D331" s="5">
        <v>25</v>
      </c>
      <c r="E331" s="5">
        <v>1.37</v>
      </c>
      <c r="F331" s="5">
        <v>2.63</v>
      </c>
      <c r="G331" s="5">
        <v>0</v>
      </c>
      <c r="H331" s="5">
        <v>1.3</v>
      </c>
      <c r="I331" s="5">
        <v>17.989999999999998</v>
      </c>
      <c r="J331" s="11">
        <v>91.7</v>
      </c>
      <c r="K331" s="37">
        <v>0.04</v>
      </c>
      <c r="L331" s="37">
        <v>0.01</v>
      </c>
      <c r="M331" s="37">
        <v>0</v>
      </c>
      <c r="N331" s="37">
        <v>7.6</v>
      </c>
      <c r="O331" s="37">
        <v>0.48</v>
      </c>
    </row>
    <row r="332" spans="1:15" ht="15" thickBot="1" x14ac:dyDescent="0.35">
      <c r="A332" s="34"/>
      <c r="B332" s="40"/>
      <c r="C332" s="20"/>
      <c r="D332" s="5"/>
      <c r="E332" s="6">
        <f t="shared" ref="E332:O332" si="60">SUM(E329:E331)</f>
        <v>15.830000000000002</v>
      </c>
      <c r="F332" s="6">
        <f t="shared" si="60"/>
        <v>10.48</v>
      </c>
      <c r="G332" s="6">
        <f t="shared" si="60"/>
        <v>0</v>
      </c>
      <c r="H332" s="6">
        <f t="shared" si="60"/>
        <v>13.250000000000002</v>
      </c>
      <c r="I332" s="6">
        <f t="shared" si="60"/>
        <v>59.94</v>
      </c>
      <c r="J332" s="23">
        <f t="shared" si="60"/>
        <v>400.2</v>
      </c>
      <c r="K332" s="23">
        <f t="shared" si="60"/>
        <v>0.12</v>
      </c>
      <c r="L332" s="23">
        <f t="shared" si="60"/>
        <v>0.04</v>
      </c>
      <c r="M332" s="23">
        <f t="shared" si="60"/>
        <v>3</v>
      </c>
      <c r="N332" s="23">
        <f t="shared" si="60"/>
        <v>106.5</v>
      </c>
      <c r="O332" s="23">
        <f t="shared" si="60"/>
        <v>3.35</v>
      </c>
    </row>
    <row r="333" spans="1:15" ht="15" thickBot="1" x14ac:dyDescent="0.35">
      <c r="A333" s="175" t="s">
        <v>117</v>
      </c>
      <c r="B333" s="176"/>
      <c r="C333" s="176"/>
      <c r="D333" s="176"/>
      <c r="E333" s="176"/>
      <c r="F333" s="176"/>
      <c r="G333" s="176"/>
      <c r="H333" s="176"/>
      <c r="I333" s="176"/>
      <c r="J333" s="176"/>
      <c r="K333" s="176"/>
      <c r="L333" s="176"/>
      <c r="M333" s="176"/>
      <c r="N333" s="176"/>
      <c r="O333" s="177"/>
    </row>
    <row r="334" spans="1:15" ht="15" thickBot="1" x14ac:dyDescent="0.35">
      <c r="A334" s="34" t="s">
        <v>37</v>
      </c>
      <c r="B334" s="40" t="s">
        <v>37</v>
      </c>
      <c r="C334" s="20" t="s">
        <v>151</v>
      </c>
      <c r="D334" s="5">
        <v>150</v>
      </c>
      <c r="E334" s="5">
        <v>6.03</v>
      </c>
      <c r="F334" s="5">
        <v>4.5</v>
      </c>
      <c r="G334" s="5">
        <v>0</v>
      </c>
      <c r="H334" s="5">
        <v>0.15</v>
      </c>
      <c r="I334" s="5">
        <v>6</v>
      </c>
      <c r="J334" s="15">
        <v>46.5</v>
      </c>
      <c r="K334" s="37">
        <v>7.0000000000000007E-2</v>
      </c>
      <c r="L334" s="37">
        <v>0.03</v>
      </c>
      <c r="M334" s="37">
        <v>1.67</v>
      </c>
      <c r="N334" s="37">
        <v>210</v>
      </c>
      <c r="O334" s="37">
        <v>0</v>
      </c>
    </row>
    <row r="335" spans="1:15" ht="15" thickBot="1" x14ac:dyDescent="0.35">
      <c r="A335" s="34" t="s">
        <v>37</v>
      </c>
      <c r="B335" s="40" t="s">
        <v>37</v>
      </c>
      <c r="C335" s="20" t="s">
        <v>7</v>
      </c>
      <c r="D335" s="5">
        <v>30</v>
      </c>
      <c r="E335" s="5">
        <v>1.65</v>
      </c>
      <c r="F335" s="5">
        <v>2.63</v>
      </c>
      <c r="G335" s="5">
        <v>0</v>
      </c>
      <c r="H335" s="5">
        <v>1.3</v>
      </c>
      <c r="I335" s="5">
        <v>17.989999999999998</v>
      </c>
      <c r="J335" s="11">
        <v>91.7</v>
      </c>
      <c r="K335" s="37">
        <v>0.04</v>
      </c>
      <c r="L335" s="37">
        <v>0.01</v>
      </c>
      <c r="M335" s="37">
        <v>0</v>
      </c>
      <c r="N335" s="37">
        <v>7.6</v>
      </c>
      <c r="O335" s="37">
        <v>0.48</v>
      </c>
    </row>
    <row r="336" spans="1:15" ht="15" thickBot="1" x14ac:dyDescent="0.35">
      <c r="A336" s="34"/>
      <c r="B336" s="40"/>
      <c r="C336" s="20"/>
      <c r="D336" s="5"/>
      <c r="E336" s="6">
        <f>E334+E335</f>
        <v>7.68</v>
      </c>
      <c r="F336" s="6">
        <f t="shared" ref="F336:O336" si="61">F334+F335</f>
        <v>7.13</v>
      </c>
      <c r="G336" s="6">
        <f t="shared" si="61"/>
        <v>0</v>
      </c>
      <c r="H336" s="6">
        <f t="shared" si="61"/>
        <v>1.45</v>
      </c>
      <c r="I336" s="6">
        <f t="shared" si="61"/>
        <v>23.99</v>
      </c>
      <c r="J336" s="6">
        <f t="shared" si="61"/>
        <v>138.19999999999999</v>
      </c>
      <c r="K336" s="6">
        <f t="shared" si="61"/>
        <v>0.11000000000000001</v>
      </c>
      <c r="L336" s="6">
        <f t="shared" si="61"/>
        <v>0.04</v>
      </c>
      <c r="M336" s="6">
        <f t="shared" si="61"/>
        <v>1.67</v>
      </c>
      <c r="N336" s="6">
        <f t="shared" si="61"/>
        <v>217.6</v>
      </c>
      <c r="O336" s="6">
        <f t="shared" si="61"/>
        <v>0.48</v>
      </c>
    </row>
    <row r="337" spans="1:15" ht="15" thickBot="1" x14ac:dyDescent="0.35">
      <c r="A337" s="34"/>
      <c r="B337" s="40"/>
      <c r="C337" s="20" t="s">
        <v>12</v>
      </c>
      <c r="D337" s="5"/>
      <c r="E337" s="17">
        <f t="shared" ref="E337:O337" si="62">E332+E327+E321+E310+E336+E315</f>
        <v>102.29</v>
      </c>
      <c r="F337" s="17">
        <f t="shared" si="62"/>
        <v>71.849999999999994</v>
      </c>
      <c r="G337" s="17">
        <f t="shared" si="62"/>
        <v>0.6</v>
      </c>
      <c r="H337" s="17">
        <f t="shared" si="62"/>
        <v>65.935000000000002</v>
      </c>
      <c r="I337" s="17">
        <f t="shared" si="62"/>
        <v>253.33</v>
      </c>
      <c r="J337" s="17">
        <f t="shared" si="62"/>
        <v>1905</v>
      </c>
      <c r="K337" s="17">
        <f t="shared" si="62"/>
        <v>0.755</v>
      </c>
      <c r="L337" s="17">
        <f t="shared" si="62"/>
        <v>0.43</v>
      </c>
      <c r="M337" s="17">
        <f t="shared" si="62"/>
        <v>72.510000000000005</v>
      </c>
      <c r="N337" s="17">
        <f t="shared" si="62"/>
        <v>813.67000000000007</v>
      </c>
      <c r="O337" s="17">
        <f t="shared" si="62"/>
        <v>16.510000000000002</v>
      </c>
    </row>
    <row r="338" spans="1:15" ht="24.6" thickBot="1" x14ac:dyDescent="0.35">
      <c r="A338" s="45"/>
      <c r="B338" s="40"/>
      <c r="C338" s="20" t="s">
        <v>13</v>
      </c>
      <c r="D338" s="5"/>
      <c r="E338" s="5"/>
      <c r="F338" s="48">
        <f>F337*4/I337</f>
        <v>1.134488611692259</v>
      </c>
      <c r="G338" s="48"/>
      <c r="H338" s="48">
        <f>H337*4/I337</f>
        <v>1.0410926459558678</v>
      </c>
      <c r="I338" s="48">
        <v>4</v>
      </c>
      <c r="J338" s="15"/>
      <c r="K338" s="43"/>
      <c r="L338" s="43"/>
      <c r="M338" s="43"/>
      <c r="N338" s="43"/>
      <c r="O338" s="43"/>
    </row>
    <row r="339" spans="1:15" ht="15" thickBot="1" x14ac:dyDescent="0.35">
      <c r="A339" s="175" t="s">
        <v>32</v>
      </c>
      <c r="B339" s="176"/>
      <c r="C339" s="176"/>
      <c r="D339" s="176"/>
      <c r="E339" s="176"/>
      <c r="F339" s="176"/>
      <c r="G339" s="176"/>
      <c r="H339" s="176"/>
      <c r="I339" s="176"/>
      <c r="J339" s="176"/>
      <c r="K339" s="176"/>
      <c r="L339" s="176"/>
      <c r="M339" s="176"/>
      <c r="N339" s="176"/>
      <c r="O339" s="177"/>
    </row>
    <row r="340" spans="1:15" ht="15" thickBot="1" x14ac:dyDescent="0.35">
      <c r="A340" s="175" t="s">
        <v>6</v>
      </c>
      <c r="B340" s="176"/>
      <c r="C340" s="176"/>
      <c r="D340" s="176"/>
      <c r="E340" s="176"/>
      <c r="F340" s="176"/>
      <c r="G340" s="176"/>
      <c r="H340" s="176"/>
      <c r="I340" s="176"/>
      <c r="J340" s="176"/>
      <c r="K340" s="176"/>
      <c r="L340" s="176"/>
      <c r="M340" s="176"/>
      <c r="N340" s="176"/>
      <c r="O340" s="177"/>
    </row>
    <row r="341" spans="1:15" ht="24.6" thickBot="1" x14ac:dyDescent="0.35">
      <c r="A341" s="34" t="s">
        <v>36</v>
      </c>
      <c r="B341" s="40">
        <v>189</v>
      </c>
      <c r="C341" s="20" t="s">
        <v>58</v>
      </c>
      <c r="D341" s="5" t="s">
        <v>83</v>
      </c>
      <c r="E341" s="5">
        <v>6.24</v>
      </c>
      <c r="F341" s="5">
        <v>6.8</v>
      </c>
      <c r="G341" s="5">
        <v>0</v>
      </c>
      <c r="H341" s="5">
        <v>10</v>
      </c>
      <c r="I341" s="5">
        <v>25.2</v>
      </c>
      <c r="J341" s="15">
        <v>217.33</v>
      </c>
      <c r="K341" s="37">
        <v>0.13</v>
      </c>
      <c r="L341" s="37">
        <v>0.08</v>
      </c>
      <c r="M341" s="37">
        <v>1.33</v>
      </c>
      <c r="N341" s="37">
        <v>156</v>
      </c>
      <c r="O341" s="37">
        <v>2.67</v>
      </c>
    </row>
    <row r="342" spans="1:15" ht="15" thickBot="1" x14ac:dyDescent="0.35">
      <c r="A342" s="34" t="s">
        <v>36</v>
      </c>
      <c r="B342" s="40">
        <v>430</v>
      </c>
      <c r="C342" s="20" t="s">
        <v>10</v>
      </c>
      <c r="D342" s="5">
        <v>150</v>
      </c>
      <c r="E342" s="5">
        <v>0.63</v>
      </c>
      <c r="F342" s="5">
        <v>0.1</v>
      </c>
      <c r="G342" s="5">
        <v>0</v>
      </c>
      <c r="H342" s="5">
        <v>0</v>
      </c>
      <c r="I342" s="5">
        <v>9.6999999999999993</v>
      </c>
      <c r="J342" s="15">
        <v>37</v>
      </c>
      <c r="K342" s="37">
        <v>0</v>
      </c>
      <c r="L342" s="37">
        <v>0</v>
      </c>
      <c r="M342" s="37">
        <v>0</v>
      </c>
      <c r="N342" s="37">
        <v>3.75</v>
      </c>
      <c r="O342" s="37">
        <v>0.75</v>
      </c>
    </row>
    <row r="343" spans="1:15" ht="15" thickBot="1" x14ac:dyDescent="0.35">
      <c r="A343" s="34" t="s">
        <v>36</v>
      </c>
      <c r="B343" s="40">
        <v>14</v>
      </c>
      <c r="C343" s="20" t="s">
        <v>42</v>
      </c>
      <c r="D343" s="5">
        <v>15</v>
      </c>
      <c r="E343" s="5">
        <v>3.69</v>
      </c>
      <c r="F343" s="5">
        <v>4.0199999999999996</v>
      </c>
      <c r="G343" s="5">
        <v>4.0199999999999996</v>
      </c>
      <c r="H343" s="5">
        <v>4.3499999999999996</v>
      </c>
      <c r="I343" s="5">
        <v>0</v>
      </c>
      <c r="J343" s="15">
        <v>55.5</v>
      </c>
      <c r="K343" s="37">
        <v>0.01</v>
      </c>
      <c r="L343" s="37">
        <v>0.01</v>
      </c>
      <c r="M343" s="37">
        <v>0</v>
      </c>
      <c r="N343" s="37">
        <v>132</v>
      </c>
      <c r="O343" s="37">
        <v>0.15</v>
      </c>
    </row>
    <row r="344" spans="1:15" ht="15" thickBot="1" x14ac:dyDescent="0.35">
      <c r="A344" s="34" t="s">
        <v>37</v>
      </c>
      <c r="B344" s="40" t="s">
        <v>37</v>
      </c>
      <c r="C344" s="20" t="s">
        <v>7</v>
      </c>
      <c r="D344" s="5">
        <v>30</v>
      </c>
      <c r="E344" s="5">
        <v>1.65</v>
      </c>
      <c r="F344" s="5">
        <v>2.63</v>
      </c>
      <c r="G344" s="5">
        <v>0</v>
      </c>
      <c r="H344" s="5">
        <v>1.3</v>
      </c>
      <c r="I344" s="5">
        <v>17.989999999999998</v>
      </c>
      <c r="J344" s="11">
        <v>91.7</v>
      </c>
      <c r="K344" s="37">
        <v>0.04</v>
      </c>
      <c r="L344" s="37">
        <v>0.01</v>
      </c>
      <c r="M344" s="37">
        <v>0</v>
      </c>
      <c r="N344" s="37">
        <v>7.6</v>
      </c>
      <c r="O344" s="37">
        <v>0.48</v>
      </c>
    </row>
    <row r="345" spans="1:15" ht="15" thickBot="1" x14ac:dyDescent="0.35">
      <c r="A345" s="34"/>
      <c r="B345" s="40"/>
      <c r="C345" s="20"/>
      <c r="D345" s="5"/>
      <c r="E345" s="6">
        <f>SUM(E341:E344)</f>
        <v>12.21</v>
      </c>
      <c r="F345" s="5">
        <v>16.37</v>
      </c>
      <c r="G345" s="5">
        <f t="shared" ref="G345:O345" si="63">SUM(G341:G344)</f>
        <v>4.0199999999999996</v>
      </c>
      <c r="H345" s="5">
        <f t="shared" si="63"/>
        <v>15.65</v>
      </c>
      <c r="I345" s="5">
        <f t="shared" si="63"/>
        <v>52.89</v>
      </c>
      <c r="J345" s="23">
        <f t="shared" si="63"/>
        <v>401.53000000000003</v>
      </c>
      <c r="K345" s="23">
        <f t="shared" si="63"/>
        <v>0.18000000000000002</v>
      </c>
      <c r="L345" s="23">
        <f t="shared" si="63"/>
        <v>9.9999999999999992E-2</v>
      </c>
      <c r="M345" s="23">
        <f t="shared" si="63"/>
        <v>1.33</v>
      </c>
      <c r="N345" s="23">
        <f t="shared" si="63"/>
        <v>299.35000000000002</v>
      </c>
      <c r="O345" s="23">
        <f t="shared" si="63"/>
        <v>4.05</v>
      </c>
    </row>
    <row r="346" spans="1:15" ht="15" thickBot="1" x14ac:dyDescent="0.35">
      <c r="A346" s="175" t="s">
        <v>153</v>
      </c>
      <c r="B346" s="176"/>
      <c r="C346" s="176"/>
      <c r="D346" s="176"/>
      <c r="E346" s="176"/>
      <c r="F346" s="176"/>
      <c r="G346" s="176"/>
      <c r="H346" s="176"/>
      <c r="I346" s="176"/>
      <c r="J346" s="176"/>
      <c r="K346" s="176"/>
      <c r="L346" s="176"/>
      <c r="M346" s="176"/>
      <c r="N346" s="176"/>
      <c r="O346" s="177"/>
    </row>
    <row r="347" spans="1:15" ht="15" thickBot="1" x14ac:dyDescent="0.35">
      <c r="A347" s="34" t="s">
        <v>37</v>
      </c>
      <c r="B347" s="40" t="s">
        <v>37</v>
      </c>
      <c r="C347" s="20" t="s">
        <v>46</v>
      </c>
      <c r="D347" s="5">
        <v>80</v>
      </c>
      <c r="E347" s="5">
        <v>5.62</v>
      </c>
      <c r="F347" s="5">
        <v>0.72</v>
      </c>
      <c r="G347" s="5">
        <v>0</v>
      </c>
      <c r="H347" s="5">
        <v>0.18</v>
      </c>
      <c r="I347" s="5">
        <v>6.75</v>
      </c>
      <c r="J347" s="15">
        <v>34.200000000000003</v>
      </c>
      <c r="K347" s="37">
        <v>0.06</v>
      </c>
      <c r="L347" s="37">
        <v>0.03</v>
      </c>
      <c r="M347" s="37">
        <v>38</v>
      </c>
      <c r="N347" s="37">
        <v>35</v>
      </c>
      <c r="O347" s="37">
        <v>0.1</v>
      </c>
    </row>
    <row r="348" spans="1:15" ht="15" thickBot="1" x14ac:dyDescent="0.35">
      <c r="A348" s="34"/>
      <c r="B348" s="34"/>
      <c r="C348" s="18"/>
      <c r="D348" s="15"/>
      <c r="E348" s="15"/>
      <c r="F348" s="15"/>
      <c r="G348" s="15"/>
      <c r="H348" s="15"/>
      <c r="I348" s="15"/>
      <c r="J348" s="25"/>
      <c r="K348" s="43"/>
      <c r="L348" s="43"/>
      <c r="M348" s="43"/>
      <c r="N348" s="43"/>
      <c r="O348" s="43"/>
    </row>
    <row r="349" spans="1:15" ht="15" thickBot="1" x14ac:dyDescent="0.35">
      <c r="A349" s="34"/>
      <c r="B349" s="34"/>
      <c r="C349" s="18"/>
      <c r="D349" s="15"/>
      <c r="E349" s="15"/>
      <c r="F349" s="15"/>
      <c r="G349" s="15"/>
      <c r="H349" s="15"/>
      <c r="I349" s="15"/>
      <c r="J349" s="25"/>
      <c r="K349" s="43"/>
      <c r="L349" s="43"/>
      <c r="M349" s="43"/>
      <c r="N349" s="43"/>
      <c r="O349" s="43"/>
    </row>
    <row r="350" spans="1:15" ht="15" thickBot="1" x14ac:dyDescent="0.35">
      <c r="A350" s="34"/>
      <c r="B350" s="34"/>
      <c r="C350" s="18"/>
      <c r="D350" s="15"/>
      <c r="E350" s="17">
        <f t="shared" ref="E350:O350" si="64">SUM(E347:E349)</f>
        <v>5.62</v>
      </c>
      <c r="F350" s="17">
        <f t="shared" si="64"/>
        <v>0.72</v>
      </c>
      <c r="G350" s="17">
        <f t="shared" si="64"/>
        <v>0</v>
      </c>
      <c r="H350" s="17">
        <f t="shared" si="64"/>
        <v>0.18</v>
      </c>
      <c r="I350" s="17">
        <f t="shared" si="64"/>
        <v>6.75</v>
      </c>
      <c r="J350" s="17">
        <f t="shared" si="64"/>
        <v>34.200000000000003</v>
      </c>
      <c r="K350" s="17">
        <f t="shared" si="64"/>
        <v>0.06</v>
      </c>
      <c r="L350" s="17">
        <f t="shared" si="64"/>
        <v>0.03</v>
      </c>
      <c r="M350" s="17">
        <f t="shared" si="64"/>
        <v>38</v>
      </c>
      <c r="N350" s="17">
        <f t="shared" si="64"/>
        <v>35</v>
      </c>
      <c r="O350" s="17">
        <f t="shared" si="64"/>
        <v>0.1</v>
      </c>
    </row>
    <row r="351" spans="1:15" ht="15" thickBot="1" x14ac:dyDescent="0.35">
      <c r="A351" s="175" t="s">
        <v>8</v>
      </c>
      <c r="B351" s="176"/>
      <c r="C351" s="176"/>
      <c r="D351" s="176"/>
      <c r="E351" s="176"/>
      <c r="F351" s="176"/>
      <c r="G351" s="176"/>
      <c r="H351" s="176"/>
      <c r="I351" s="176"/>
      <c r="J351" s="176"/>
      <c r="K351" s="176"/>
      <c r="L351" s="176"/>
      <c r="M351" s="176"/>
      <c r="N351" s="176"/>
      <c r="O351" s="177"/>
    </row>
    <row r="352" spans="1:15" ht="48.6" thickBot="1" x14ac:dyDescent="0.35">
      <c r="A352" s="61" t="s">
        <v>36</v>
      </c>
      <c r="B352" s="61" t="s">
        <v>185</v>
      </c>
      <c r="C352" s="18" t="s">
        <v>190</v>
      </c>
      <c r="D352" s="12">
        <v>60</v>
      </c>
      <c r="E352" s="12">
        <v>3.13</v>
      </c>
      <c r="F352" s="12">
        <v>0.72</v>
      </c>
      <c r="G352" s="12">
        <v>0</v>
      </c>
      <c r="H352" s="12">
        <v>2.2999999999999998</v>
      </c>
      <c r="I352" s="12">
        <v>3.47</v>
      </c>
      <c r="J352" s="11">
        <v>37.35</v>
      </c>
      <c r="K352" s="37">
        <v>0.01</v>
      </c>
      <c r="L352" s="37">
        <v>0.01</v>
      </c>
      <c r="M352" s="37">
        <v>10.8</v>
      </c>
      <c r="N352" s="37">
        <v>19.600000000000001</v>
      </c>
      <c r="O352" s="37">
        <v>0.28000000000000003</v>
      </c>
    </row>
    <row r="353" spans="1:15" ht="36.6" thickBot="1" x14ac:dyDescent="0.35">
      <c r="A353" s="61" t="s">
        <v>36</v>
      </c>
      <c r="B353" s="62">
        <v>95</v>
      </c>
      <c r="C353" s="20" t="s">
        <v>191</v>
      </c>
      <c r="D353" s="5" t="s">
        <v>82</v>
      </c>
      <c r="E353" s="5">
        <v>4.4800000000000004</v>
      </c>
      <c r="F353" s="5">
        <v>3</v>
      </c>
      <c r="G353" s="5">
        <v>0</v>
      </c>
      <c r="H353" s="5">
        <v>4.2</v>
      </c>
      <c r="I353" s="5">
        <v>10.199999999999999</v>
      </c>
      <c r="J353" s="15">
        <v>91</v>
      </c>
      <c r="K353" s="37">
        <v>0.08</v>
      </c>
      <c r="L353" s="37">
        <v>0.04</v>
      </c>
      <c r="M353" s="37">
        <v>11</v>
      </c>
      <c r="N353" s="37">
        <v>30</v>
      </c>
      <c r="O353" s="37">
        <v>0.8</v>
      </c>
    </row>
    <row r="354" spans="1:15" ht="24.6" thickBot="1" x14ac:dyDescent="0.35">
      <c r="A354" s="34" t="s">
        <v>36</v>
      </c>
      <c r="B354" s="40">
        <v>315</v>
      </c>
      <c r="C354" s="20" t="s">
        <v>44</v>
      </c>
      <c r="D354" s="5">
        <v>50</v>
      </c>
      <c r="E354" s="5">
        <v>9.6999999999999993</v>
      </c>
      <c r="F354" s="5">
        <v>8.6999999999999993</v>
      </c>
      <c r="G354" s="5">
        <v>0</v>
      </c>
      <c r="H354" s="5">
        <v>4.9000000000000004</v>
      </c>
      <c r="I354" s="5">
        <v>5.5</v>
      </c>
      <c r="J354" s="15">
        <v>102</v>
      </c>
      <c r="K354" s="37">
        <v>0.04</v>
      </c>
      <c r="L354" s="37">
        <v>0.01</v>
      </c>
      <c r="M354" s="37">
        <v>8</v>
      </c>
      <c r="N354" s="37">
        <v>42.9</v>
      </c>
      <c r="O354" s="37">
        <v>1.1000000000000001</v>
      </c>
    </row>
    <row r="355" spans="1:15" ht="15" thickBot="1" x14ac:dyDescent="0.35">
      <c r="A355" s="34" t="s">
        <v>36</v>
      </c>
      <c r="B355" s="40">
        <v>371</v>
      </c>
      <c r="C355" s="20" t="s">
        <v>23</v>
      </c>
      <c r="D355" s="5">
        <v>20</v>
      </c>
      <c r="E355" s="5">
        <v>0.42</v>
      </c>
      <c r="F355" s="5">
        <v>0.3</v>
      </c>
      <c r="G355" s="5">
        <v>0</v>
      </c>
      <c r="H355" s="5">
        <v>1</v>
      </c>
      <c r="I355" s="5">
        <v>0.6</v>
      </c>
      <c r="J355" s="15">
        <v>15.4</v>
      </c>
      <c r="K355" s="37">
        <v>0.01</v>
      </c>
      <c r="L355" s="37">
        <v>0.01</v>
      </c>
      <c r="M355" s="37">
        <v>0</v>
      </c>
      <c r="N355" s="37">
        <v>4.8</v>
      </c>
      <c r="O355" s="37">
        <v>0.03</v>
      </c>
    </row>
    <row r="356" spans="1:15" ht="15" thickBot="1" x14ac:dyDescent="0.35">
      <c r="A356" s="34" t="s">
        <v>36</v>
      </c>
      <c r="B356" s="40">
        <v>335</v>
      </c>
      <c r="C356" s="20" t="s">
        <v>40</v>
      </c>
      <c r="D356" s="5">
        <v>150</v>
      </c>
      <c r="E356" s="5">
        <v>4.67</v>
      </c>
      <c r="F356" s="5">
        <v>3.73</v>
      </c>
      <c r="G356" s="5">
        <v>0</v>
      </c>
      <c r="H356" s="5">
        <v>6.48</v>
      </c>
      <c r="I356" s="5">
        <v>24.3</v>
      </c>
      <c r="J356" s="15">
        <v>169.2</v>
      </c>
      <c r="K356" s="37">
        <v>0.14000000000000001</v>
      </c>
      <c r="L356" s="37">
        <v>0.08</v>
      </c>
      <c r="M356" s="37">
        <v>5</v>
      </c>
      <c r="N356" s="37">
        <v>47</v>
      </c>
      <c r="O356" s="37">
        <v>1.1000000000000001</v>
      </c>
    </row>
    <row r="357" spans="1:15" ht="15" thickBot="1" x14ac:dyDescent="0.35">
      <c r="A357" s="34" t="s">
        <v>36</v>
      </c>
      <c r="B357" s="41">
        <v>442</v>
      </c>
      <c r="C357" s="20" t="s">
        <v>66</v>
      </c>
      <c r="D357" s="5">
        <v>150</v>
      </c>
      <c r="E357" s="5">
        <v>7.51</v>
      </c>
      <c r="F357" s="5">
        <v>0.75</v>
      </c>
      <c r="G357" s="5">
        <v>0</v>
      </c>
      <c r="H357" s="5">
        <v>0.15</v>
      </c>
      <c r="I357" s="5">
        <v>14.85</v>
      </c>
      <c r="J357" s="15">
        <v>64.5</v>
      </c>
      <c r="K357" s="60">
        <v>0.02</v>
      </c>
      <c r="L357" s="60">
        <v>0.01</v>
      </c>
      <c r="M357" s="60">
        <v>3</v>
      </c>
      <c r="N357" s="60">
        <v>10.5</v>
      </c>
      <c r="O357" s="60">
        <v>2.1</v>
      </c>
    </row>
    <row r="358" spans="1:15" ht="24.6" thickBot="1" x14ac:dyDescent="0.35">
      <c r="A358" s="34" t="s">
        <v>37</v>
      </c>
      <c r="B358" s="40" t="s">
        <v>37</v>
      </c>
      <c r="C358" s="20" t="s">
        <v>138</v>
      </c>
      <c r="D358" s="5">
        <v>50</v>
      </c>
      <c r="E358" s="5">
        <v>1.76</v>
      </c>
      <c r="F358" s="5">
        <v>2.76</v>
      </c>
      <c r="G358" s="5">
        <v>0</v>
      </c>
      <c r="H358" s="5">
        <v>1.125</v>
      </c>
      <c r="I358" s="5">
        <v>27.83</v>
      </c>
      <c r="J358" s="15">
        <v>145</v>
      </c>
      <c r="K358" s="37">
        <v>0.09</v>
      </c>
      <c r="L358" s="37">
        <v>0.05</v>
      </c>
      <c r="M358" s="37">
        <v>0</v>
      </c>
      <c r="N358" s="37">
        <v>14.5</v>
      </c>
      <c r="O358" s="37">
        <v>1.8</v>
      </c>
    </row>
    <row r="359" spans="1:15" ht="15" thickBot="1" x14ac:dyDescent="0.35">
      <c r="A359" s="34"/>
      <c r="B359" s="40"/>
      <c r="C359" s="20"/>
      <c r="D359" s="5"/>
      <c r="E359" s="6">
        <f>SUM(E352:E358)</f>
        <v>31.669999999999998</v>
      </c>
      <c r="F359" s="5">
        <f>SUM(F352:F358)</f>
        <v>19.96</v>
      </c>
      <c r="G359" s="5">
        <f>SUM(G352:G358)</f>
        <v>0</v>
      </c>
      <c r="H359" s="5">
        <f>SUM(H352:H358)</f>
        <v>20.155000000000001</v>
      </c>
      <c r="I359" s="5">
        <f>SUM(I352:I358)</f>
        <v>86.75</v>
      </c>
      <c r="J359" s="5">
        <f t="shared" ref="J359:O359" si="65">SUM(J352:J358)</f>
        <v>624.45000000000005</v>
      </c>
      <c r="K359" s="5">
        <f t="shared" si="65"/>
        <v>0.39</v>
      </c>
      <c r="L359" s="5">
        <f t="shared" si="65"/>
        <v>0.21000000000000002</v>
      </c>
      <c r="M359" s="5">
        <f t="shared" si="65"/>
        <v>37.799999999999997</v>
      </c>
      <c r="N359" s="5">
        <f t="shared" si="65"/>
        <v>169.3</v>
      </c>
      <c r="O359" s="5">
        <f t="shared" si="65"/>
        <v>7.21</v>
      </c>
    </row>
    <row r="360" spans="1:15" ht="15" thickBot="1" x14ac:dyDescent="0.35">
      <c r="A360" s="34"/>
      <c r="B360" s="40"/>
      <c r="C360" s="20"/>
      <c r="D360" s="5"/>
      <c r="E360" s="5"/>
      <c r="F360" s="5"/>
      <c r="G360" s="5"/>
      <c r="H360" s="5"/>
      <c r="I360" s="5"/>
      <c r="J360" s="24"/>
      <c r="K360" s="43"/>
      <c r="L360" s="43"/>
      <c r="M360" s="43"/>
      <c r="N360" s="43"/>
      <c r="O360" s="43"/>
    </row>
    <row r="361" spans="1:15" ht="15" thickBot="1" x14ac:dyDescent="0.35">
      <c r="A361" s="175" t="s">
        <v>9</v>
      </c>
      <c r="B361" s="176"/>
      <c r="C361" s="176"/>
      <c r="D361" s="176"/>
      <c r="E361" s="176"/>
      <c r="F361" s="176"/>
      <c r="G361" s="176"/>
      <c r="H361" s="176"/>
      <c r="I361" s="176"/>
      <c r="J361" s="176"/>
      <c r="K361" s="176"/>
      <c r="L361" s="176"/>
      <c r="M361" s="176"/>
      <c r="N361" s="176"/>
      <c r="O361" s="177"/>
    </row>
    <row r="362" spans="1:15" ht="24.6" thickBot="1" x14ac:dyDescent="0.35">
      <c r="A362" s="34" t="s">
        <v>36</v>
      </c>
      <c r="B362" s="40">
        <v>183</v>
      </c>
      <c r="C362" s="20" t="s">
        <v>108</v>
      </c>
      <c r="D362" s="5">
        <v>120</v>
      </c>
      <c r="E362" s="5">
        <v>5.79</v>
      </c>
      <c r="F362" s="5">
        <v>3.74</v>
      </c>
      <c r="G362" s="5"/>
      <c r="H362" s="5">
        <v>11.56</v>
      </c>
      <c r="I362" s="5">
        <v>56.1</v>
      </c>
      <c r="J362" s="15">
        <v>345.1</v>
      </c>
      <c r="K362" s="37">
        <v>0.05</v>
      </c>
      <c r="L362" s="37">
        <v>0.04</v>
      </c>
      <c r="M362" s="37">
        <v>0</v>
      </c>
      <c r="N362" s="37">
        <v>22.1</v>
      </c>
      <c r="O362" s="37">
        <v>1.7</v>
      </c>
    </row>
    <row r="363" spans="1:15" ht="15" thickBot="1" x14ac:dyDescent="0.35">
      <c r="A363" s="34" t="s">
        <v>36</v>
      </c>
      <c r="B363" s="34">
        <v>471</v>
      </c>
      <c r="C363" s="20" t="s">
        <v>75</v>
      </c>
      <c r="D363" s="5">
        <v>60</v>
      </c>
      <c r="E363" s="5">
        <v>2.5299999999999998</v>
      </c>
      <c r="F363" s="5">
        <v>5.04</v>
      </c>
      <c r="G363" s="5">
        <v>0</v>
      </c>
      <c r="H363" s="5">
        <v>4.2</v>
      </c>
      <c r="I363" s="5">
        <v>38.08</v>
      </c>
      <c r="J363" s="11">
        <v>212.8</v>
      </c>
      <c r="K363" s="37">
        <v>7.0000000000000007E-2</v>
      </c>
      <c r="L363" s="37">
        <v>0.04</v>
      </c>
      <c r="M363" s="37">
        <v>0</v>
      </c>
      <c r="N363" s="37">
        <v>9</v>
      </c>
      <c r="O363" s="37">
        <v>0.4</v>
      </c>
    </row>
    <row r="364" spans="1:15" ht="15" thickBot="1" x14ac:dyDescent="0.35">
      <c r="A364" s="34" t="s">
        <v>36</v>
      </c>
      <c r="B364" s="40">
        <v>434</v>
      </c>
      <c r="C364" s="20" t="s">
        <v>63</v>
      </c>
      <c r="D364" s="5">
        <v>150</v>
      </c>
      <c r="E364" s="5">
        <v>5.03</v>
      </c>
      <c r="F364" s="5">
        <v>3.05</v>
      </c>
      <c r="G364" s="5">
        <v>0</v>
      </c>
      <c r="H364" s="5">
        <v>2.65</v>
      </c>
      <c r="I364" s="5">
        <v>5.05</v>
      </c>
      <c r="J364" s="15">
        <v>56.5</v>
      </c>
      <c r="K364" s="37">
        <v>0.04</v>
      </c>
      <c r="L364" s="37">
        <v>0.03</v>
      </c>
      <c r="M364" s="37">
        <v>1.67</v>
      </c>
      <c r="N364" s="37">
        <v>140</v>
      </c>
      <c r="O364" s="37">
        <v>1.1100000000000001</v>
      </c>
    </row>
    <row r="365" spans="1:15" ht="15" thickBot="1" x14ac:dyDescent="0.35">
      <c r="A365" s="34"/>
      <c r="B365" s="40"/>
      <c r="C365" s="20"/>
      <c r="D365" s="5"/>
      <c r="E365" s="6">
        <f t="shared" ref="E365:O365" si="66">SUM(E362:E364)</f>
        <v>13.350000000000001</v>
      </c>
      <c r="F365" s="5">
        <f t="shared" si="66"/>
        <v>11.830000000000002</v>
      </c>
      <c r="G365" s="5">
        <f t="shared" si="66"/>
        <v>0</v>
      </c>
      <c r="H365" s="5">
        <f t="shared" si="66"/>
        <v>18.41</v>
      </c>
      <c r="I365" s="5">
        <f t="shared" si="66"/>
        <v>99.23</v>
      </c>
      <c r="J365" s="23">
        <f t="shared" si="66"/>
        <v>614.40000000000009</v>
      </c>
      <c r="K365" s="23">
        <f t="shared" si="66"/>
        <v>0.16</v>
      </c>
      <c r="L365" s="23">
        <f t="shared" si="66"/>
        <v>0.11</v>
      </c>
      <c r="M365" s="23">
        <f t="shared" si="66"/>
        <v>1.67</v>
      </c>
      <c r="N365" s="23">
        <f t="shared" si="66"/>
        <v>171.1</v>
      </c>
      <c r="O365" s="23">
        <f t="shared" si="66"/>
        <v>3.21</v>
      </c>
    </row>
    <row r="366" spans="1:15" ht="15" thickBot="1" x14ac:dyDescent="0.35">
      <c r="A366" s="175" t="s">
        <v>137</v>
      </c>
      <c r="B366" s="176"/>
      <c r="C366" s="176"/>
      <c r="D366" s="176"/>
      <c r="E366" s="176"/>
      <c r="F366" s="176"/>
      <c r="G366" s="176"/>
      <c r="H366" s="176"/>
      <c r="I366" s="176"/>
      <c r="J366" s="176"/>
      <c r="K366" s="176"/>
      <c r="L366" s="176"/>
      <c r="M366" s="176"/>
      <c r="N366" s="176"/>
      <c r="O366" s="177"/>
    </row>
    <row r="367" spans="1:15" ht="15" thickBot="1" x14ac:dyDescent="0.35">
      <c r="A367" s="34" t="s">
        <v>36</v>
      </c>
      <c r="B367" s="40">
        <v>163</v>
      </c>
      <c r="C367" s="20" t="s">
        <v>113</v>
      </c>
      <c r="D367" s="5">
        <v>150</v>
      </c>
      <c r="E367" s="5">
        <v>11.07</v>
      </c>
      <c r="F367" s="5">
        <v>6.86</v>
      </c>
      <c r="G367" s="5"/>
      <c r="H367" s="5">
        <v>16.100000000000001</v>
      </c>
      <c r="I367" s="5">
        <v>17.53</v>
      </c>
      <c r="J367" s="15">
        <v>242.25</v>
      </c>
      <c r="K367" s="37">
        <v>7.0000000000000007E-2</v>
      </c>
      <c r="L367" s="37">
        <v>0.04</v>
      </c>
      <c r="M367" s="37">
        <v>10.35</v>
      </c>
      <c r="N367" s="37">
        <v>40.65</v>
      </c>
      <c r="O367" s="37">
        <v>0.74</v>
      </c>
    </row>
    <row r="368" spans="1:15" ht="15" thickBot="1" x14ac:dyDescent="0.35">
      <c r="A368" s="34" t="s">
        <v>37</v>
      </c>
      <c r="B368" s="40" t="s">
        <v>37</v>
      </c>
      <c r="C368" s="20" t="s">
        <v>30</v>
      </c>
      <c r="D368" s="5">
        <v>35</v>
      </c>
      <c r="E368" s="5">
        <v>4.95</v>
      </c>
      <c r="F368" s="5">
        <v>0.7</v>
      </c>
      <c r="G368" s="5">
        <v>0</v>
      </c>
      <c r="H368" s="5">
        <v>0.8</v>
      </c>
      <c r="I368" s="5">
        <v>18.600000000000001</v>
      </c>
      <c r="J368" s="15">
        <v>85</v>
      </c>
      <c r="K368" s="37">
        <v>0.02</v>
      </c>
      <c r="L368" s="37">
        <v>6.0000000000000001E-3</v>
      </c>
      <c r="M368" s="37">
        <v>0</v>
      </c>
      <c r="N368" s="37">
        <v>2.4</v>
      </c>
      <c r="O368" s="37">
        <v>0.18</v>
      </c>
    </row>
    <row r="369" spans="1:15" ht="15" thickBot="1" x14ac:dyDescent="0.35">
      <c r="A369" s="34" t="s">
        <v>36</v>
      </c>
      <c r="B369" s="40">
        <v>435</v>
      </c>
      <c r="C369" s="20" t="s">
        <v>90</v>
      </c>
      <c r="D369" s="5">
        <v>150</v>
      </c>
      <c r="E369" s="16">
        <v>6.61</v>
      </c>
      <c r="F369" s="16">
        <v>6.15</v>
      </c>
      <c r="G369" s="16"/>
      <c r="H369" s="16">
        <v>2.25</v>
      </c>
      <c r="I369" s="16">
        <v>3.9</v>
      </c>
      <c r="J369" s="26">
        <v>171</v>
      </c>
      <c r="K369" s="37">
        <v>0</v>
      </c>
      <c r="L369" s="37">
        <v>0</v>
      </c>
      <c r="M369" s="37">
        <v>0</v>
      </c>
      <c r="N369" s="37">
        <v>1.1000000000000001</v>
      </c>
      <c r="O369" s="37">
        <v>0.36</v>
      </c>
    </row>
    <row r="370" spans="1:15" ht="15" thickBot="1" x14ac:dyDescent="0.35">
      <c r="A370" s="34"/>
      <c r="B370" s="40"/>
      <c r="C370" s="20"/>
      <c r="D370" s="5"/>
      <c r="E370" s="6">
        <f t="shared" ref="E370:O370" si="67">SUM(E367:E369)</f>
        <v>22.63</v>
      </c>
      <c r="F370" s="6">
        <f t="shared" si="67"/>
        <v>13.71</v>
      </c>
      <c r="G370" s="6">
        <f t="shared" si="67"/>
        <v>0</v>
      </c>
      <c r="H370" s="6">
        <f t="shared" si="67"/>
        <v>19.150000000000002</v>
      </c>
      <c r="I370" s="6">
        <f t="shared" si="67"/>
        <v>40.03</v>
      </c>
      <c r="J370" s="23">
        <f t="shared" si="67"/>
        <v>498.25</v>
      </c>
      <c r="K370" s="23">
        <f t="shared" si="67"/>
        <v>9.0000000000000011E-2</v>
      </c>
      <c r="L370" s="23">
        <f t="shared" si="67"/>
        <v>4.5999999999999999E-2</v>
      </c>
      <c r="M370" s="23">
        <f t="shared" si="67"/>
        <v>10.35</v>
      </c>
      <c r="N370" s="23">
        <f t="shared" si="67"/>
        <v>44.15</v>
      </c>
      <c r="O370" s="23">
        <f t="shared" si="67"/>
        <v>1.2799999999999998</v>
      </c>
    </row>
    <row r="371" spans="1:15" ht="15" thickBot="1" x14ac:dyDescent="0.35">
      <c r="A371" s="175" t="s">
        <v>117</v>
      </c>
      <c r="B371" s="176"/>
      <c r="C371" s="176"/>
      <c r="D371" s="176"/>
      <c r="E371" s="176"/>
      <c r="F371" s="176"/>
      <c r="G371" s="176"/>
      <c r="H371" s="176"/>
      <c r="I371" s="176"/>
      <c r="J371" s="176"/>
      <c r="K371" s="176"/>
      <c r="L371" s="176"/>
      <c r="M371" s="176"/>
      <c r="N371" s="176"/>
      <c r="O371" s="177"/>
    </row>
    <row r="372" spans="1:15" ht="15" thickBot="1" x14ac:dyDescent="0.35">
      <c r="A372" s="34" t="s">
        <v>36</v>
      </c>
      <c r="B372" s="40">
        <v>435</v>
      </c>
      <c r="C372" s="20" t="s">
        <v>115</v>
      </c>
      <c r="D372" s="5">
        <v>140</v>
      </c>
      <c r="E372" s="5">
        <v>4.9400000000000004</v>
      </c>
      <c r="F372" s="5">
        <v>4.2</v>
      </c>
      <c r="G372" s="5">
        <v>0</v>
      </c>
      <c r="H372" s="5">
        <v>0.14000000000000001</v>
      </c>
      <c r="I372" s="5">
        <v>5.6</v>
      </c>
      <c r="J372" s="15">
        <v>43.4</v>
      </c>
      <c r="K372" s="37">
        <v>7.0000000000000007E-2</v>
      </c>
      <c r="L372" s="37">
        <v>0.04</v>
      </c>
      <c r="M372" s="37">
        <v>1.56</v>
      </c>
      <c r="N372" s="37">
        <v>196</v>
      </c>
      <c r="O372" s="37">
        <v>0</v>
      </c>
    </row>
    <row r="373" spans="1:15" ht="15" thickBot="1" x14ac:dyDescent="0.35">
      <c r="A373" s="34" t="s">
        <v>37</v>
      </c>
      <c r="B373" s="40" t="s">
        <v>37</v>
      </c>
      <c r="C373" s="20" t="s">
        <v>7</v>
      </c>
      <c r="D373" s="5">
        <v>30</v>
      </c>
      <c r="E373" s="5">
        <v>1.65</v>
      </c>
      <c r="F373" s="5">
        <v>2.63</v>
      </c>
      <c r="G373" s="5">
        <v>0</v>
      </c>
      <c r="H373" s="5">
        <v>1.3</v>
      </c>
      <c r="I373" s="5">
        <v>17.989999999999998</v>
      </c>
      <c r="J373" s="11">
        <v>91.7</v>
      </c>
      <c r="K373" s="37">
        <v>0.04</v>
      </c>
      <c r="L373" s="37">
        <v>0.01</v>
      </c>
      <c r="M373" s="37">
        <v>0</v>
      </c>
      <c r="N373" s="37">
        <v>7.6</v>
      </c>
      <c r="O373" s="37">
        <v>0.48</v>
      </c>
    </row>
    <row r="374" spans="1:15" ht="15" thickBot="1" x14ac:dyDescent="0.35">
      <c r="A374" s="34"/>
      <c r="B374" s="40"/>
      <c r="C374" s="20"/>
      <c r="D374" s="5"/>
      <c r="E374" s="6">
        <f>E372+E373</f>
        <v>6.59</v>
      </c>
      <c r="F374" s="6">
        <f t="shared" ref="F374:O374" si="68">F372+F373</f>
        <v>6.83</v>
      </c>
      <c r="G374" s="6">
        <f t="shared" si="68"/>
        <v>0</v>
      </c>
      <c r="H374" s="6">
        <f t="shared" si="68"/>
        <v>1.44</v>
      </c>
      <c r="I374" s="6">
        <f t="shared" si="68"/>
        <v>23.589999999999996</v>
      </c>
      <c r="J374" s="6">
        <f t="shared" si="68"/>
        <v>135.1</v>
      </c>
      <c r="K374" s="6">
        <f t="shared" si="68"/>
        <v>0.11000000000000001</v>
      </c>
      <c r="L374" s="6">
        <f t="shared" si="68"/>
        <v>0.05</v>
      </c>
      <c r="M374" s="6">
        <f t="shared" si="68"/>
        <v>1.56</v>
      </c>
      <c r="N374" s="6">
        <f t="shared" si="68"/>
        <v>203.6</v>
      </c>
      <c r="O374" s="6">
        <f t="shared" si="68"/>
        <v>0.48</v>
      </c>
    </row>
    <row r="375" spans="1:15" ht="15" thickBot="1" x14ac:dyDescent="0.35">
      <c r="A375" s="34"/>
      <c r="B375" s="40"/>
      <c r="C375" s="20" t="s">
        <v>12</v>
      </c>
      <c r="D375" s="5"/>
      <c r="E375" s="17">
        <f>E370+E365+E359+E345+E374+E350</f>
        <v>92.070000000000022</v>
      </c>
      <c r="F375" s="17">
        <f t="shared" ref="F375:O375" si="69">F370+F365+F359+F345+F374+F350</f>
        <v>69.42</v>
      </c>
      <c r="G375" s="17">
        <f t="shared" si="69"/>
        <v>4.0199999999999996</v>
      </c>
      <c r="H375" s="17">
        <f t="shared" si="69"/>
        <v>74.985000000000014</v>
      </c>
      <c r="I375" s="17">
        <f t="shared" si="69"/>
        <v>309.23999999999995</v>
      </c>
      <c r="J375" s="17">
        <f t="shared" si="69"/>
        <v>2307.9299999999998</v>
      </c>
      <c r="K375" s="17">
        <f t="shared" si="69"/>
        <v>0.99</v>
      </c>
      <c r="L375" s="17">
        <f t="shared" si="69"/>
        <v>0.54600000000000004</v>
      </c>
      <c r="M375" s="17">
        <f t="shared" si="69"/>
        <v>90.71</v>
      </c>
      <c r="N375" s="17">
        <f t="shared" si="69"/>
        <v>922.50000000000011</v>
      </c>
      <c r="O375" s="17">
        <f t="shared" si="69"/>
        <v>16.330000000000002</v>
      </c>
    </row>
    <row r="376" spans="1:15" ht="24.6" thickBot="1" x14ac:dyDescent="0.35">
      <c r="A376" s="34"/>
      <c r="B376" s="40"/>
      <c r="C376" s="20" t="s">
        <v>13</v>
      </c>
      <c r="D376" s="5"/>
      <c r="E376" s="5"/>
      <c r="F376" s="48">
        <f>F375*4/I375</f>
        <v>0.89794334497477701</v>
      </c>
      <c r="G376" s="48"/>
      <c r="H376" s="48">
        <f>H375*4/I375</f>
        <v>0.96992627085758665</v>
      </c>
      <c r="I376" s="48">
        <v>4</v>
      </c>
      <c r="J376" s="15"/>
      <c r="K376" s="43"/>
      <c r="L376" s="43"/>
      <c r="M376" s="43"/>
      <c r="N376" s="43"/>
      <c r="O376" s="43"/>
    </row>
    <row r="377" spans="1:15" ht="15" thickBot="1" x14ac:dyDescent="0.35">
      <c r="A377" s="34"/>
      <c r="B377" s="34"/>
      <c r="C377" s="20" t="s">
        <v>186</v>
      </c>
      <c r="D377" s="5"/>
      <c r="E377" s="5"/>
      <c r="F377" s="48">
        <f>F51+F86+F123+F160+F197+F234+F268+F303+F337+F375</f>
        <v>749.50999999999988</v>
      </c>
      <c r="G377" s="48">
        <f>G51+G86+G123+G160+G197+G234+G268+G303+G337+G375</f>
        <v>13.654</v>
      </c>
      <c r="H377" s="48">
        <f>H51+H86+H123+H160+H197+H234+H268+H303+H337+H375</f>
        <v>728.18500000000006</v>
      </c>
      <c r="I377" s="48">
        <f>I51+I86+I123+I160+I197+I234+I268+I303+I337+I375</f>
        <v>2926.0599999999995</v>
      </c>
      <c r="J377" s="48">
        <f>J51+J86+J123+J160+J197+J234+J268+J303+J337+J375</f>
        <v>20557.25</v>
      </c>
      <c r="K377" s="43"/>
      <c r="L377" s="43"/>
      <c r="M377" s="43"/>
      <c r="N377" s="43"/>
      <c r="O377" s="43"/>
    </row>
    <row r="378" spans="1:15" ht="15" thickBot="1" x14ac:dyDescent="0.35">
      <c r="A378" s="30"/>
      <c r="B378" s="30"/>
      <c r="C378" s="19" t="s">
        <v>187</v>
      </c>
      <c r="D378" s="1"/>
      <c r="E378" s="1"/>
      <c r="F378" s="51">
        <f>F377/10</f>
        <v>74.950999999999993</v>
      </c>
      <c r="G378" s="51">
        <f>G377/10</f>
        <v>1.3653999999999999</v>
      </c>
      <c r="H378" s="51">
        <f>H377/10</f>
        <v>72.8185</v>
      </c>
      <c r="I378" s="51">
        <f>I377/10</f>
        <v>292.60599999999994</v>
      </c>
      <c r="J378" s="51">
        <f>J377/10</f>
        <v>2055.7249999999999</v>
      </c>
      <c r="K378" s="32"/>
      <c r="L378" s="32"/>
      <c r="M378" s="32"/>
      <c r="N378" s="32"/>
      <c r="O378" s="32"/>
    </row>
    <row r="379" spans="1:15" x14ac:dyDescent="0.3">
      <c r="E379" s="3"/>
    </row>
    <row r="380" spans="1:15" ht="15.6" x14ac:dyDescent="0.3">
      <c r="A380" s="59" t="s">
        <v>189</v>
      </c>
    </row>
  </sheetData>
  <mergeCells count="90">
    <mergeCell ref="A64:O64"/>
    <mergeCell ref="A88:O88"/>
    <mergeCell ref="A145:O145"/>
    <mergeCell ref="A89:O89"/>
    <mergeCell ref="A59:O59"/>
    <mergeCell ref="A94:O94"/>
    <mergeCell ref="A131:O131"/>
    <mergeCell ref="A205:O205"/>
    <mergeCell ref="A200:O200"/>
    <mergeCell ref="A119:O119"/>
    <mergeCell ref="A125:O125"/>
    <mergeCell ref="A126:O126"/>
    <mergeCell ref="A136:O136"/>
    <mergeCell ref="A174:O174"/>
    <mergeCell ref="A182:O182"/>
    <mergeCell ref="A188:O188"/>
    <mergeCell ref="A149:O149"/>
    <mergeCell ref="A193:O193"/>
    <mergeCell ref="A199:O199"/>
    <mergeCell ref="A163:O163"/>
    <mergeCell ref="A169:O169"/>
    <mergeCell ref="A155:O155"/>
    <mergeCell ref="A162:O162"/>
    <mergeCell ref="A371:O371"/>
    <mergeCell ref="A295:O295"/>
    <mergeCell ref="A299:O299"/>
    <mergeCell ref="A305:O305"/>
    <mergeCell ref="A339:O339"/>
    <mergeCell ref="A340:O340"/>
    <mergeCell ref="A306:O306"/>
    <mergeCell ref="A323:O323"/>
    <mergeCell ref="A328:O328"/>
    <mergeCell ref="A333:O333"/>
    <mergeCell ref="A366:O366"/>
    <mergeCell ref="A282:O282"/>
    <mergeCell ref="A291:O291"/>
    <mergeCell ref="A277:O277"/>
    <mergeCell ref="A351:O351"/>
    <mergeCell ref="A361:O361"/>
    <mergeCell ref="A311:O311"/>
    <mergeCell ref="A346:O346"/>
    <mergeCell ref="A316:O316"/>
    <mergeCell ref="A271:O271"/>
    <mergeCell ref="A236:O236"/>
    <mergeCell ref="A237:O237"/>
    <mergeCell ref="A247:O247"/>
    <mergeCell ref="A210:O210"/>
    <mergeCell ref="A219:O219"/>
    <mergeCell ref="A223:O223"/>
    <mergeCell ref="A230:O230"/>
    <mergeCell ref="A255:O255"/>
    <mergeCell ref="A260:O260"/>
    <mergeCell ref="A242:O242"/>
    <mergeCell ref="A264:O264"/>
    <mergeCell ref="A270:O270"/>
    <mergeCell ref="T65:U65"/>
    <mergeCell ref="A99:O99"/>
    <mergeCell ref="A109:O109"/>
    <mergeCell ref="A113:O113"/>
    <mergeCell ref="A73:O73"/>
    <mergeCell ref="A77:O77"/>
    <mergeCell ref="A82:O82"/>
    <mergeCell ref="T29:U29"/>
    <mergeCell ref="T52:U52"/>
    <mergeCell ref="S55:T55"/>
    <mergeCell ref="A47:O47"/>
    <mergeCell ref="A53:O53"/>
    <mergeCell ref="A54:O54"/>
    <mergeCell ref="A38:O38"/>
    <mergeCell ref="A42:O42"/>
    <mergeCell ref="A10:O10"/>
    <mergeCell ref="A11:O11"/>
    <mergeCell ref="A12:O12"/>
    <mergeCell ref="A13:O13"/>
    <mergeCell ref="H15:H16"/>
    <mergeCell ref="I15:I16"/>
    <mergeCell ref="F14:I14"/>
    <mergeCell ref="J14:J16"/>
    <mergeCell ref="K14:M15"/>
    <mergeCell ref="N14:O15"/>
    <mergeCell ref="A17:O17"/>
    <mergeCell ref="A18:O18"/>
    <mergeCell ref="A29:O29"/>
    <mergeCell ref="A14:A16"/>
    <mergeCell ref="B14:B16"/>
    <mergeCell ref="C14:C16"/>
    <mergeCell ref="D14:D16"/>
    <mergeCell ref="E14:E16"/>
    <mergeCell ref="A23:O23"/>
    <mergeCell ref="F15:F16"/>
  </mergeCells>
  <pageMargins left="0" right="0" top="0.59055118110236227" bottom="0.19685039370078741" header="0.31496062992125984" footer="0.31496062992125984"/>
  <pageSetup paperSize="9" scale="10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4"/>
  <sheetViews>
    <sheetView topLeftCell="A322" workbookViewId="0">
      <selection activeCell="N31" sqref="A31:N31"/>
    </sheetView>
  </sheetViews>
  <sheetFormatPr defaultRowHeight="14.4" x14ac:dyDescent="0.3"/>
  <cols>
    <col min="1" max="1" width="12.6640625" customWidth="1"/>
    <col min="2" max="2" width="7.88671875" customWidth="1"/>
    <col min="3" max="3" width="24" customWidth="1"/>
    <col min="5" max="5" width="10" bestFit="1" customWidth="1"/>
    <col min="6" max="6" width="0" hidden="1" customWidth="1"/>
    <col min="7" max="7" width="10" bestFit="1" customWidth="1"/>
    <col min="10" max="10" width="7.109375" customWidth="1"/>
    <col min="11" max="11" width="6" customWidth="1"/>
    <col min="12" max="12" width="6.109375" customWidth="1"/>
  </cols>
  <sheetData>
    <row r="1" spans="1:14" ht="15.6" x14ac:dyDescent="0.3">
      <c r="A1" s="56" t="s">
        <v>173</v>
      </c>
      <c r="I1" s="56" t="s">
        <v>174</v>
      </c>
    </row>
    <row r="2" spans="1:14" x14ac:dyDescent="0.3">
      <c r="A2" t="s">
        <v>167</v>
      </c>
      <c r="I2" t="s">
        <v>175</v>
      </c>
    </row>
    <row r="3" spans="1:14" x14ac:dyDescent="0.3">
      <c r="A3" t="s">
        <v>168</v>
      </c>
      <c r="I3" t="s">
        <v>176</v>
      </c>
    </row>
    <row r="4" spans="1:14" x14ac:dyDescent="0.3">
      <c r="A4" t="s">
        <v>169</v>
      </c>
      <c r="I4" t="s">
        <v>177</v>
      </c>
    </row>
    <row r="5" spans="1:14" x14ac:dyDescent="0.3">
      <c r="A5" t="s">
        <v>188</v>
      </c>
    </row>
    <row r="6" spans="1:14" x14ac:dyDescent="0.3">
      <c r="A6" t="s">
        <v>170</v>
      </c>
    </row>
    <row r="7" spans="1:14" x14ac:dyDescent="0.3">
      <c r="B7" t="s">
        <v>171</v>
      </c>
      <c r="J7" t="s">
        <v>178</v>
      </c>
    </row>
    <row r="8" spans="1:14" x14ac:dyDescent="0.3">
      <c r="A8" t="s">
        <v>172</v>
      </c>
      <c r="I8" t="s">
        <v>172</v>
      </c>
    </row>
    <row r="10" spans="1:14" ht="15" customHeight="1" x14ac:dyDescent="0.3">
      <c r="A10" s="229" t="s">
        <v>0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</row>
    <row r="11" spans="1:14" ht="15" customHeight="1" x14ac:dyDescent="0.3">
      <c r="A11" s="229" t="s">
        <v>87</v>
      </c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</row>
    <row r="12" spans="1:14" ht="15" customHeight="1" x14ac:dyDescent="0.3">
      <c r="A12" s="229" t="s">
        <v>1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</row>
    <row r="13" spans="1:14" ht="15.75" customHeight="1" thickBot="1" x14ac:dyDescent="0.35">
      <c r="A13" s="230" t="s">
        <v>2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</row>
    <row r="14" spans="1:14" ht="15.75" customHeight="1" thickBot="1" x14ac:dyDescent="0.35">
      <c r="A14" s="231" t="s">
        <v>34</v>
      </c>
      <c r="B14" s="234" t="s">
        <v>35</v>
      </c>
      <c r="C14" s="187" t="s">
        <v>124</v>
      </c>
      <c r="D14" s="190" t="s">
        <v>125</v>
      </c>
      <c r="E14" s="207" t="s">
        <v>126</v>
      </c>
      <c r="F14" s="208"/>
      <c r="G14" s="208"/>
      <c r="H14" s="208"/>
      <c r="I14" s="226" t="s">
        <v>3</v>
      </c>
      <c r="J14" s="194" t="s">
        <v>127</v>
      </c>
      <c r="K14" s="194"/>
      <c r="L14" s="195"/>
      <c r="M14" s="193" t="s">
        <v>128</v>
      </c>
      <c r="N14" s="195"/>
    </row>
    <row r="15" spans="1:14" ht="15.75" customHeight="1" thickBot="1" x14ac:dyDescent="0.35">
      <c r="A15" s="232"/>
      <c r="B15" s="235"/>
      <c r="C15" s="188"/>
      <c r="D15" s="191"/>
      <c r="E15" s="202" t="s">
        <v>129</v>
      </c>
      <c r="F15" s="38"/>
      <c r="G15" s="185" t="s">
        <v>130</v>
      </c>
      <c r="H15" s="185" t="s">
        <v>131</v>
      </c>
      <c r="I15" s="227"/>
      <c r="J15" s="197"/>
      <c r="K15" s="197"/>
      <c r="L15" s="198"/>
      <c r="M15" s="196"/>
      <c r="N15" s="198"/>
    </row>
    <row r="16" spans="1:14" ht="24.6" thickBot="1" x14ac:dyDescent="0.35">
      <c r="A16" s="233"/>
      <c r="B16" s="236"/>
      <c r="C16" s="189"/>
      <c r="D16" s="192"/>
      <c r="E16" s="203"/>
      <c r="F16" s="5" t="s">
        <v>4</v>
      </c>
      <c r="G16" s="237"/>
      <c r="H16" s="237"/>
      <c r="I16" s="228"/>
      <c r="J16" s="12" t="s">
        <v>132</v>
      </c>
      <c r="K16" s="15" t="s">
        <v>133</v>
      </c>
      <c r="L16" s="15" t="s">
        <v>134</v>
      </c>
      <c r="M16" s="15" t="s">
        <v>135</v>
      </c>
      <c r="N16" s="15" t="s">
        <v>136</v>
      </c>
    </row>
    <row r="17" spans="1:22" ht="15" thickBot="1" x14ac:dyDescent="0.35">
      <c r="A17" s="205" t="s">
        <v>5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6"/>
    </row>
    <row r="18" spans="1:22" ht="15" thickBot="1" x14ac:dyDescent="0.35">
      <c r="A18" s="205" t="s">
        <v>6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6"/>
    </row>
    <row r="19" spans="1:22" ht="25.5" customHeight="1" thickBot="1" x14ac:dyDescent="0.35">
      <c r="A19" s="34" t="s">
        <v>36</v>
      </c>
      <c r="B19" s="41">
        <v>189</v>
      </c>
      <c r="C19" s="20" t="s">
        <v>64</v>
      </c>
      <c r="D19" s="5" t="s">
        <v>83</v>
      </c>
      <c r="E19" s="5">
        <v>6.13</v>
      </c>
      <c r="F19" s="5">
        <v>0</v>
      </c>
      <c r="G19" s="5">
        <v>8.27</v>
      </c>
      <c r="H19" s="5">
        <v>27.6</v>
      </c>
      <c r="I19" s="15">
        <v>209.33</v>
      </c>
      <c r="J19" s="37">
        <v>0.08</v>
      </c>
      <c r="K19" s="37">
        <v>0.08</v>
      </c>
      <c r="L19" s="37">
        <v>1.33</v>
      </c>
      <c r="M19" s="37">
        <v>141.30000000000001</v>
      </c>
      <c r="N19" s="37">
        <v>1.33</v>
      </c>
    </row>
    <row r="20" spans="1:22" ht="15" thickBot="1" x14ac:dyDescent="0.35">
      <c r="A20" s="34" t="s">
        <v>36</v>
      </c>
      <c r="B20" s="40">
        <v>432</v>
      </c>
      <c r="C20" s="20" t="s">
        <v>56</v>
      </c>
      <c r="D20" s="5">
        <v>200</v>
      </c>
      <c r="E20" s="5">
        <v>1.51</v>
      </c>
      <c r="F20" s="5">
        <v>0</v>
      </c>
      <c r="G20" s="5">
        <v>1.3</v>
      </c>
      <c r="H20" s="5">
        <v>22.4</v>
      </c>
      <c r="I20" s="15">
        <v>107</v>
      </c>
      <c r="J20" s="37">
        <v>0.02</v>
      </c>
      <c r="K20" s="37">
        <v>0.01</v>
      </c>
      <c r="L20" s="37">
        <v>1</v>
      </c>
      <c r="M20" s="37">
        <v>61</v>
      </c>
      <c r="N20" s="37">
        <v>1</v>
      </c>
    </row>
    <row r="21" spans="1:22" ht="15" thickBot="1" x14ac:dyDescent="0.35">
      <c r="A21" s="34" t="s">
        <v>37</v>
      </c>
      <c r="B21" s="40" t="s">
        <v>37</v>
      </c>
      <c r="C21" s="20" t="s">
        <v>7</v>
      </c>
      <c r="D21" s="5">
        <v>30</v>
      </c>
      <c r="E21" s="5">
        <v>2.63</v>
      </c>
      <c r="F21" s="5">
        <v>0</v>
      </c>
      <c r="G21" s="5">
        <v>1.3</v>
      </c>
      <c r="H21" s="5">
        <v>17.989999999999998</v>
      </c>
      <c r="I21" s="11">
        <v>91.7</v>
      </c>
      <c r="J21" s="37">
        <v>0.04</v>
      </c>
      <c r="K21" s="37">
        <v>0.01</v>
      </c>
      <c r="L21" s="37">
        <v>0</v>
      </c>
      <c r="M21" s="37">
        <v>7.6</v>
      </c>
      <c r="N21" s="37">
        <v>0.48</v>
      </c>
    </row>
    <row r="22" spans="1:22" ht="15" thickBot="1" x14ac:dyDescent="0.35">
      <c r="A22" s="34"/>
      <c r="B22" s="40"/>
      <c r="C22" s="20"/>
      <c r="D22" s="5"/>
      <c r="E22" s="5">
        <f t="shared" ref="E22:N22" si="0">SUM(E19:E21)</f>
        <v>10.27</v>
      </c>
      <c r="F22" s="5">
        <f t="shared" si="0"/>
        <v>0</v>
      </c>
      <c r="G22" s="5">
        <f t="shared" si="0"/>
        <v>10.870000000000001</v>
      </c>
      <c r="H22" s="5">
        <f t="shared" si="0"/>
        <v>67.989999999999995</v>
      </c>
      <c r="I22" s="23">
        <f t="shared" si="0"/>
        <v>408.03000000000003</v>
      </c>
      <c r="J22" s="23">
        <f t="shared" si="0"/>
        <v>0.14000000000000001</v>
      </c>
      <c r="K22" s="23">
        <f t="shared" si="0"/>
        <v>9.9999999999999992E-2</v>
      </c>
      <c r="L22" s="23">
        <f t="shared" si="0"/>
        <v>2.33</v>
      </c>
      <c r="M22" s="23">
        <f t="shared" si="0"/>
        <v>209.9</v>
      </c>
      <c r="N22" s="23">
        <f t="shared" si="0"/>
        <v>2.81</v>
      </c>
    </row>
    <row r="23" spans="1:22" ht="15" thickBot="1" x14ac:dyDescent="0.35">
      <c r="A23" s="34"/>
      <c r="B23" s="40"/>
      <c r="C23" s="20"/>
      <c r="D23" s="5"/>
      <c r="E23" s="5"/>
      <c r="F23" s="5"/>
      <c r="G23" s="5"/>
      <c r="H23" s="5"/>
      <c r="I23" s="25"/>
      <c r="J23" s="43"/>
      <c r="K23" s="43"/>
      <c r="L23" s="43"/>
      <c r="M23" s="43"/>
      <c r="N23" s="43"/>
    </row>
    <row r="24" spans="1:22" ht="15" thickBot="1" x14ac:dyDescent="0.35">
      <c r="A24" s="175" t="s">
        <v>153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7"/>
    </row>
    <row r="25" spans="1:22" ht="15" thickBot="1" x14ac:dyDescent="0.35">
      <c r="A25" s="34" t="s">
        <v>37</v>
      </c>
      <c r="B25" s="40" t="s">
        <v>37</v>
      </c>
      <c r="C25" s="20" t="s">
        <v>11</v>
      </c>
      <c r="D25" s="5">
        <v>100</v>
      </c>
      <c r="E25" s="5">
        <v>1.44</v>
      </c>
      <c r="F25" s="5">
        <v>0</v>
      </c>
      <c r="G25" s="5">
        <v>0.48</v>
      </c>
      <c r="H25" s="5">
        <v>20.16</v>
      </c>
      <c r="I25" s="15">
        <v>92.16</v>
      </c>
      <c r="J25" s="37">
        <v>0.05</v>
      </c>
      <c r="K25" s="37">
        <v>0.06</v>
      </c>
      <c r="L25" s="37">
        <v>12</v>
      </c>
      <c r="M25" s="37">
        <v>9.6</v>
      </c>
      <c r="N25" s="37">
        <v>0.72</v>
      </c>
    </row>
    <row r="26" spans="1:22" ht="15" thickBot="1" x14ac:dyDescent="0.35">
      <c r="A26" s="34"/>
      <c r="B26" s="34"/>
      <c r="C26" s="18"/>
      <c r="D26" s="15"/>
      <c r="E26" s="15"/>
      <c r="F26" s="15"/>
      <c r="G26" s="15"/>
      <c r="H26" s="15"/>
      <c r="I26" s="25"/>
      <c r="J26" s="43"/>
      <c r="K26" s="43"/>
      <c r="L26" s="43"/>
      <c r="M26" s="43"/>
      <c r="N26" s="43"/>
    </row>
    <row r="27" spans="1:22" ht="15" thickBot="1" x14ac:dyDescent="0.35">
      <c r="A27" s="34"/>
      <c r="B27" s="34"/>
      <c r="C27" s="18"/>
      <c r="D27" s="15"/>
      <c r="E27" s="15"/>
      <c r="F27" s="15"/>
      <c r="G27" s="15"/>
      <c r="H27" s="15"/>
      <c r="I27" s="25"/>
      <c r="J27" s="43"/>
      <c r="K27" s="43"/>
      <c r="L27" s="43"/>
      <c r="M27" s="43"/>
      <c r="N27" s="43"/>
    </row>
    <row r="28" spans="1:22" ht="15" thickBot="1" x14ac:dyDescent="0.35">
      <c r="A28" s="34"/>
      <c r="B28" s="34"/>
      <c r="C28" s="18"/>
      <c r="D28" s="15"/>
      <c r="E28" s="17">
        <f t="shared" ref="E28:N28" si="1">SUM(E25:E27)</f>
        <v>1.44</v>
      </c>
      <c r="F28" s="17">
        <f t="shared" si="1"/>
        <v>0</v>
      </c>
      <c r="G28" s="17">
        <f t="shared" si="1"/>
        <v>0.48</v>
      </c>
      <c r="H28" s="17">
        <f t="shared" si="1"/>
        <v>20.16</v>
      </c>
      <c r="I28" s="17">
        <f t="shared" si="1"/>
        <v>92.16</v>
      </c>
      <c r="J28" s="17">
        <f t="shared" si="1"/>
        <v>0.05</v>
      </c>
      <c r="K28" s="17">
        <f t="shared" si="1"/>
        <v>0.06</v>
      </c>
      <c r="L28" s="17">
        <f t="shared" si="1"/>
        <v>12</v>
      </c>
      <c r="M28" s="17">
        <f t="shared" si="1"/>
        <v>9.6</v>
      </c>
      <c r="N28" s="17">
        <f t="shared" si="1"/>
        <v>0.72</v>
      </c>
    </row>
    <row r="29" spans="1:22" ht="15" thickBot="1" x14ac:dyDescent="0.35">
      <c r="A29" s="176" t="s">
        <v>8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7"/>
      <c r="O29" s="72"/>
      <c r="P29" s="72"/>
      <c r="Q29" s="72"/>
      <c r="R29" s="72"/>
      <c r="S29" s="201"/>
      <c r="T29" s="201"/>
      <c r="U29" s="4"/>
      <c r="V29" s="4"/>
    </row>
    <row r="30" spans="1:22" ht="36.6" thickBot="1" x14ac:dyDescent="0.35">
      <c r="A30" s="34" t="s">
        <v>36</v>
      </c>
      <c r="B30" s="40">
        <v>76</v>
      </c>
      <c r="C30" s="20" t="s">
        <v>165</v>
      </c>
      <c r="D30" s="5" t="s">
        <v>81</v>
      </c>
      <c r="E30" s="5">
        <v>5.2</v>
      </c>
      <c r="F30" s="5">
        <v>1.7999999999999999E-2</v>
      </c>
      <c r="G30" s="5">
        <v>5.6</v>
      </c>
      <c r="H30" s="5">
        <v>12.1</v>
      </c>
      <c r="I30" s="15">
        <v>112</v>
      </c>
      <c r="J30" s="37">
        <v>0.05</v>
      </c>
      <c r="K30" s="37">
        <v>0.04</v>
      </c>
      <c r="L30" s="37">
        <v>11</v>
      </c>
      <c r="M30" s="37">
        <v>52</v>
      </c>
      <c r="N30" s="37">
        <v>1.3</v>
      </c>
    </row>
    <row r="31" spans="1:22" ht="15" thickBot="1" x14ac:dyDescent="0.35">
      <c r="A31" s="34" t="s">
        <v>36</v>
      </c>
      <c r="B31" s="34">
        <v>240</v>
      </c>
      <c r="C31" s="20" t="s">
        <v>155</v>
      </c>
      <c r="D31" s="5">
        <v>70</v>
      </c>
      <c r="E31" s="5">
        <v>9.6</v>
      </c>
      <c r="F31" s="5">
        <v>0</v>
      </c>
      <c r="G31" s="5">
        <v>6.3</v>
      </c>
      <c r="H31" s="5">
        <v>6.4</v>
      </c>
      <c r="I31" s="11">
        <v>120</v>
      </c>
      <c r="J31" s="37">
        <v>0.06</v>
      </c>
      <c r="K31" s="37">
        <v>0.05</v>
      </c>
      <c r="L31" s="37">
        <v>0</v>
      </c>
      <c r="M31" s="37">
        <v>15.4</v>
      </c>
      <c r="N31" s="37">
        <v>0.42</v>
      </c>
    </row>
    <row r="32" spans="1:22" ht="15" thickBot="1" x14ac:dyDescent="0.35">
      <c r="A32" s="34" t="s">
        <v>36</v>
      </c>
      <c r="B32" s="40">
        <v>125</v>
      </c>
      <c r="C32" s="20" t="s">
        <v>39</v>
      </c>
      <c r="D32" s="5">
        <v>150</v>
      </c>
      <c r="E32" s="5">
        <v>3.06</v>
      </c>
      <c r="F32" s="5">
        <v>0</v>
      </c>
      <c r="G32" s="5">
        <v>5.88</v>
      </c>
      <c r="H32" s="5">
        <v>19.25</v>
      </c>
      <c r="I32" s="15">
        <v>141.6</v>
      </c>
      <c r="J32" s="37">
        <v>0.13</v>
      </c>
      <c r="K32" s="37">
        <v>0.1</v>
      </c>
      <c r="L32" s="37">
        <v>5.29</v>
      </c>
      <c r="M32" s="37">
        <v>42.94</v>
      </c>
      <c r="N32" s="37">
        <v>1.18</v>
      </c>
    </row>
    <row r="33" spans="1:23" ht="24.6" thickBot="1" x14ac:dyDescent="0.35">
      <c r="A33" s="34" t="s">
        <v>36</v>
      </c>
      <c r="B33" s="40">
        <v>402</v>
      </c>
      <c r="C33" s="20" t="s">
        <v>27</v>
      </c>
      <c r="D33" s="5">
        <v>180</v>
      </c>
      <c r="E33" s="5">
        <v>0.78</v>
      </c>
      <c r="F33" s="5">
        <v>0</v>
      </c>
      <c r="G33" s="5">
        <v>0</v>
      </c>
      <c r="H33" s="5">
        <v>20.22</v>
      </c>
      <c r="I33" s="15">
        <v>80.599999999999994</v>
      </c>
      <c r="J33" s="37">
        <v>0.02</v>
      </c>
      <c r="K33" s="37">
        <v>0.01</v>
      </c>
      <c r="L33" s="37">
        <v>0</v>
      </c>
      <c r="M33" s="37">
        <v>21</v>
      </c>
      <c r="N33" s="37">
        <v>0.7</v>
      </c>
    </row>
    <row r="34" spans="1:23" ht="15" thickBot="1" x14ac:dyDescent="0.35">
      <c r="A34" s="34" t="s">
        <v>37</v>
      </c>
      <c r="B34" s="40" t="s">
        <v>37</v>
      </c>
      <c r="C34" s="20" t="s">
        <v>7</v>
      </c>
      <c r="D34" s="5">
        <v>30</v>
      </c>
      <c r="E34" s="5">
        <v>2.63</v>
      </c>
      <c r="F34" s="5">
        <v>0</v>
      </c>
      <c r="G34" s="5">
        <v>1.3</v>
      </c>
      <c r="H34" s="5">
        <v>17.989999999999998</v>
      </c>
      <c r="I34" s="11">
        <v>91.7</v>
      </c>
      <c r="J34" s="37">
        <v>0.04</v>
      </c>
      <c r="K34" s="37">
        <v>0.01</v>
      </c>
      <c r="L34" s="37">
        <v>0</v>
      </c>
      <c r="M34" s="37">
        <v>7.6</v>
      </c>
      <c r="N34" s="37">
        <v>0.48</v>
      </c>
    </row>
    <row r="35" spans="1:23" ht="28.5" customHeight="1" thickBot="1" x14ac:dyDescent="0.35">
      <c r="A35" s="34" t="s">
        <v>37</v>
      </c>
      <c r="B35" s="40" t="s">
        <v>37</v>
      </c>
      <c r="C35" s="20" t="s">
        <v>139</v>
      </c>
      <c r="D35" s="5">
        <v>45</v>
      </c>
      <c r="E35" s="5">
        <v>2.48</v>
      </c>
      <c r="F35" s="5">
        <v>0</v>
      </c>
      <c r="G35" s="5">
        <v>0.9</v>
      </c>
      <c r="H35" s="5">
        <v>25.05</v>
      </c>
      <c r="I35" s="15">
        <v>130.5</v>
      </c>
      <c r="J35" s="37">
        <v>0.08</v>
      </c>
      <c r="K35" s="37">
        <v>0.04</v>
      </c>
      <c r="L35" s="37">
        <v>0</v>
      </c>
      <c r="M35" s="37">
        <v>13.05</v>
      </c>
      <c r="N35" s="37">
        <v>1.62</v>
      </c>
    </row>
    <row r="36" spans="1:23" ht="15" thickBot="1" x14ac:dyDescent="0.35">
      <c r="A36" s="34"/>
      <c r="B36" s="41"/>
      <c r="C36" s="20"/>
      <c r="D36" s="5"/>
      <c r="E36" s="5">
        <f t="shared" ref="E36:N36" si="2">SUM(E30:E35)</f>
        <v>23.75</v>
      </c>
      <c r="F36" s="5">
        <f t="shared" si="2"/>
        <v>1.7999999999999999E-2</v>
      </c>
      <c r="G36" s="5">
        <f t="shared" si="2"/>
        <v>19.979999999999997</v>
      </c>
      <c r="H36" s="5">
        <f t="shared" si="2"/>
        <v>101.00999999999999</v>
      </c>
      <c r="I36" s="23">
        <f t="shared" si="2"/>
        <v>676.40000000000009</v>
      </c>
      <c r="J36" s="23">
        <f t="shared" si="2"/>
        <v>0.38</v>
      </c>
      <c r="K36" s="23">
        <f t="shared" si="2"/>
        <v>0.25</v>
      </c>
      <c r="L36" s="23">
        <f t="shared" si="2"/>
        <v>16.29</v>
      </c>
      <c r="M36" s="23">
        <f t="shared" si="2"/>
        <v>151.99</v>
      </c>
      <c r="N36" s="23">
        <f t="shared" si="2"/>
        <v>5.7</v>
      </c>
    </row>
    <row r="37" spans="1:23" ht="15" thickBot="1" x14ac:dyDescent="0.35">
      <c r="A37" s="34"/>
      <c r="B37" s="40"/>
      <c r="C37" s="20"/>
      <c r="D37" s="5"/>
      <c r="E37" s="5"/>
      <c r="F37" s="5"/>
      <c r="G37" s="5"/>
      <c r="H37" s="5"/>
      <c r="I37" s="24"/>
      <c r="J37" s="43"/>
      <c r="K37" s="43"/>
      <c r="L37" s="43"/>
      <c r="M37" s="43"/>
      <c r="N37" s="43"/>
    </row>
    <row r="38" spans="1:23" ht="15" thickBot="1" x14ac:dyDescent="0.35">
      <c r="A38" s="176" t="s">
        <v>9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7"/>
    </row>
    <row r="39" spans="1:23" ht="24.6" thickBot="1" x14ac:dyDescent="0.35">
      <c r="A39" s="34" t="s">
        <v>36</v>
      </c>
      <c r="B39" s="40">
        <v>156</v>
      </c>
      <c r="C39" s="20" t="s">
        <v>73</v>
      </c>
      <c r="D39" s="5" t="s">
        <v>88</v>
      </c>
      <c r="E39" s="5">
        <v>2.38</v>
      </c>
      <c r="F39" s="5">
        <v>0</v>
      </c>
      <c r="G39" s="5">
        <v>7.13</v>
      </c>
      <c r="H39" s="5">
        <v>14.49</v>
      </c>
      <c r="I39" s="15">
        <v>105</v>
      </c>
      <c r="J39" s="37">
        <v>0.06</v>
      </c>
      <c r="K39" s="37">
        <v>0.04</v>
      </c>
      <c r="L39" s="37">
        <v>1.4</v>
      </c>
      <c r="M39" s="37">
        <v>35</v>
      </c>
      <c r="N39" s="37">
        <v>0.7</v>
      </c>
    </row>
    <row r="40" spans="1:23" ht="24.6" thickBot="1" x14ac:dyDescent="0.35">
      <c r="A40" s="34" t="s">
        <v>36</v>
      </c>
      <c r="B40" s="40">
        <v>211</v>
      </c>
      <c r="C40" s="20" t="s">
        <v>72</v>
      </c>
      <c r="D40" s="5" t="s">
        <v>107</v>
      </c>
      <c r="E40" s="5">
        <v>9.25</v>
      </c>
      <c r="F40" s="5"/>
      <c r="G40" s="5">
        <v>10.38</v>
      </c>
      <c r="H40" s="5">
        <v>23.85</v>
      </c>
      <c r="I40" s="15">
        <v>214.72</v>
      </c>
      <c r="J40" s="37">
        <v>0.05</v>
      </c>
      <c r="K40" s="37">
        <v>0.02</v>
      </c>
      <c r="L40" s="37">
        <v>0</v>
      </c>
      <c r="M40" s="37">
        <v>77.8</v>
      </c>
      <c r="N40" s="37">
        <v>0.68</v>
      </c>
    </row>
    <row r="41" spans="1:23" ht="24.6" thickBot="1" x14ac:dyDescent="0.35">
      <c r="A41" s="34" t="s">
        <v>36</v>
      </c>
      <c r="B41" s="40">
        <v>435</v>
      </c>
      <c r="C41" s="20" t="s">
        <v>76</v>
      </c>
      <c r="D41" s="5" t="s">
        <v>192</v>
      </c>
      <c r="E41" s="5">
        <v>5.4</v>
      </c>
      <c r="F41" s="5">
        <v>0</v>
      </c>
      <c r="G41" s="5">
        <v>0.18</v>
      </c>
      <c r="H41" s="5">
        <v>7.2</v>
      </c>
      <c r="I41" s="15">
        <v>55.8</v>
      </c>
      <c r="J41" s="37">
        <v>0.08</v>
      </c>
      <c r="K41" s="37">
        <v>0.05</v>
      </c>
      <c r="L41" s="37">
        <v>2</v>
      </c>
      <c r="M41" s="37">
        <v>252</v>
      </c>
      <c r="N41" s="37">
        <v>0</v>
      </c>
    </row>
    <row r="42" spans="1:23" ht="15" thickBot="1" x14ac:dyDescent="0.35">
      <c r="A42" s="34" t="s">
        <v>37</v>
      </c>
      <c r="B42" s="40" t="s">
        <v>37</v>
      </c>
      <c r="C42" s="20" t="s">
        <v>7</v>
      </c>
      <c r="D42" s="5">
        <v>30</v>
      </c>
      <c r="E42" s="5">
        <v>2.63</v>
      </c>
      <c r="F42" s="5">
        <v>0</v>
      </c>
      <c r="G42" s="5">
        <v>1.3</v>
      </c>
      <c r="H42" s="5">
        <v>17.989999999999998</v>
      </c>
      <c r="I42" s="11">
        <v>91.7</v>
      </c>
      <c r="J42" s="37">
        <v>0.04</v>
      </c>
      <c r="K42" s="37">
        <v>0.01</v>
      </c>
      <c r="L42" s="37">
        <v>0</v>
      </c>
      <c r="M42" s="37">
        <v>7.6</v>
      </c>
      <c r="N42" s="37">
        <v>0.48</v>
      </c>
    </row>
    <row r="43" spans="1:23" ht="15" thickBot="1" x14ac:dyDescent="0.35">
      <c r="A43" s="34"/>
      <c r="B43" s="40"/>
      <c r="C43" s="20"/>
      <c r="D43" s="5"/>
      <c r="E43" s="16"/>
      <c r="F43" s="16"/>
      <c r="G43" s="16"/>
      <c r="H43" s="16"/>
      <c r="I43" s="27"/>
      <c r="J43" s="37"/>
      <c r="K43" s="37"/>
      <c r="L43" s="37"/>
      <c r="M43" s="37"/>
      <c r="N43" s="37"/>
    </row>
    <row r="44" spans="1:23" ht="15" thickBot="1" x14ac:dyDescent="0.35">
      <c r="A44" s="34"/>
      <c r="B44" s="40"/>
      <c r="C44" s="20"/>
      <c r="D44" s="5"/>
      <c r="E44" s="17">
        <f t="shared" ref="E44:N44" si="3">SUM(E39:E43)</f>
        <v>19.66</v>
      </c>
      <c r="F44" s="17">
        <f t="shared" si="3"/>
        <v>0</v>
      </c>
      <c r="G44" s="17">
        <f t="shared" si="3"/>
        <v>18.990000000000002</v>
      </c>
      <c r="H44" s="17">
        <f t="shared" si="3"/>
        <v>63.53</v>
      </c>
      <c r="I44" s="17">
        <f t="shared" si="3"/>
        <v>467.22</v>
      </c>
      <c r="J44" s="17">
        <f t="shared" si="3"/>
        <v>0.23</v>
      </c>
      <c r="K44" s="17">
        <f t="shared" si="3"/>
        <v>0.12</v>
      </c>
      <c r="L44" s="17">
        <f t="shared" si="3"/>
        <v>3.4</v>
      </c>
      <c r="M44" s="17">
        <f t="shared" si="3"/>
        <v>372.40000000000003</v>
      </c>
      <c r="N44" s="17">
        <f t="shared" si="3"/>
        <v>1.8599999999999999</v>
      </c>
    </row>
    <row r="45" spans="1:23" ht="15" thickBot="1" x14ac:dyDescent="0.35">
      <c r="A45" s="34"/>
      <c r="B45" s="40"/>
      <c r="C45" s="20"/>
      <c r="D45" s="5"/>
      <c r="E45" s="5"/>
      <c r="F45" s="5"/>
      <c r="G45" s="5"/>
      <c r="H45" s="5"/>
      <c r="I45" s="24"/>
      <c r="J45" s="43"/>
      <c r="K45" s="43"/>
      <c r="L45" s="43"/>
      <c r="M45" s="43"/>
      <c r="N45" s="43"/>
    </row>
    <row r="46" spans="1:23" ht="15" thickBot="1" x14ac:dyDescent="0.35">
      <c r="A46" s="34"/>
      <c r="B46" s="40"/>
      <c r="C46" s="20" t="s">
        <v>12</v>
      </c>
      <c r="D46" s="5"/>
      <c r="E46" s="17">
        <f t="shared" ref="E46:N46" si="4">E44+E36+E28</f>
        <v>44.849999999999994</v>
      </c>
      <c r="F46" s="17">
        <f t="shared" si="4"/>
        <v>1.7999999999999999E-2</v>
      </c>
      <c r="G46" s="17">
        <f t="shared" si="4"/>
        <v>39.449999999999996</v>
      </c>
      <c r="H46" s="17">
        <f t="shared" si="4"/>
        <v>184.7</v>
      </c>
      <c r="I46" s="17">
        <f t="shared" si="4"/>
        <v>1235.7800000000002</v>
      </c>
      <c r="J46" s="17">
        <f t="shared" si="4"/>
        <v>0.66</v>
      </c>
      <c r="K46" s="17">
        <f t="shared" si="4"/>
        <v>0.43</v>
      </c>
      <c r="L46" s="17">
        <f t="shared" si="4"/>
        <v>31.689999999999998</v>
      </c>
      <c r="M46" s="17">
        <f t="shared" si="4"/>
        <v>533.99000000000012</v>
      </c>
      <c r="N46" s="17">
        <f t="shared" si="4"/>
        <v>8.2800000000000011</v>
      </c>
    </row>
    <row r="47" spans="1:23" ht="24.6" thickBot="1" x14ac:dyDescent="0.35">
      <c r="A47" s="34"/>
      <c r="B47" s="40"/>
      <c r="C47" s="20" t="s">
        <v>13</v>
      </c>
      <c r="D47" s="5"/>
      <c r="E47" s="48">
        <f>E46*4/H46</f>
        <v>0.9713048186247969</v>
      </c>
      <c r="F47" s="6"/>
      <c r="G47" s="48">
        <f>G46*4/H46</f>
        <v>0.85435841905793175</v>
      </c>
      <c r="H47" s="48">
        <v>4</v>
      </c>
      <c r="I47" s="23"/>
      <c r="J47" s="43"/>
      <c r="K47" s="43"/>
      <c r="L47" s="18"/>
      <c r="M47" s="15"/>
      <c r="N47" s="15"/>
      <c r="O47" s="72"/>
      <c r="P47" s="72"/>
      <c r="Q47" s="72"/>
      <c r="R47" s="72"/>
      <c r="S47" s="201"/>
      <c r="T47" s="201"/>
      <c r="U47" s="4"/>
      <c r="V47" s="4"/>
      <c r="W47" s="2"/>
    </row>
    <row r="48" spans="1:23" ht="15" thickBot="1" x14ac:dyDescent="0.35">
      <c r="A48" s="176" t="s">
        <v>14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7"/>
    </row>
    <row r="49" spans="1:23" ht="15" thickBot="1" x14ac:dyDescent="0.35">
      <c r="A49" s="176" t="s">
        <v>6</v>
      </c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7"/>
    </row>
    <row r="50" spans="1:23" ht="25.5" customHeight="1" thickBot="1" x14ac:dyDescent="0.35">
      <c r="A50" s="34" t="s">
        <v>36</v>
      </c>
      <c r="B50" s="40">
        <v>189</v>
      </c>
      <c r="C50" s="20" t="s">
        <v>65</v>
      </c>
      <c r="D50" s="5" t="s">
        <v>83</v>
      </c>
      <c r="E50" s="5">
        <v>7.47</v>
      </c>
      <c r="F50" s="5">
        <v>0</v>
      </c>
      <c r="G50" s="5">
        <v>8.5299999999999994</v>
      </c>
      <c r="H50" s="5">
        <v>33.07</v>
      </c>
      <c r="I50" s="15">
        <v>238.67</v>
      </c>
      <c r="J50" s="37">
        <v>0.12</v>
      </c>
      <c r="K50" s="15">
        <v>0.09</v>
      </c>
      <c r="L50" s="15">
        <v>1.1000000000000001</v>
      </c>
      <c r="M50" s="15">
        <v>116</v>
      </c>
      <c r="N50" s="15">
        <v>2.2999999999999998</v>
      </c>
      <c r="O50" s="72"/>
      <c r="P50" s="72"/>
      <c r="Q50" s="72"/>
      <c r="R50" s="201"/>
      <c r="S50" s="201"/>
      <c r="T50" s="4"/>
      <c r="U50" s="4"/>
    </row>
    <row r="51" spans="1:23" ht="15" thickBot="1" x14ac:dyDescent="0.35">
      <c r="A51" s="34" t="s">
        <v>36</v>
      </c>
      <c r="B51" s="40">
        <v>430</v>
      </c>
      <c r="C51" s="20" t="s">
        <v>10</v>
      </c>
      <c r="D51" s="5">
        <v>180</v>
      </c>
      <c r="E51" s="5">
        <v>0.1</v>
      </c>
      <c r="F51" s="5">
        <v>0</v>
      </c>
      <c r="G51" s="5">
        <v>0</v>
      </c>
      <c r="H51" s="5">
        <v>9.6999999999999993</v>
      </c>
      <c r="I51" s="15">
        <v>37</v>
      </c>
      <c r="J51" s="37">
        <v>0</v>
      </c>
      <c r="K51" s="37">
        <v>0</v>
      </c>
      <c r="L51" s="37">
        <v>0</v>
      </c>
      <c r="M51" s="37">
        <v>5</v>
      </c>
      <c r="N51" s="37">
        <v>1</v>
      </c>
      <c r="O51" s="2"/>
      <c r="P51" s="2"/>
      <c r="Q51" s="2"/>
      <c r="R51" s="2"/>
      <c r="S51" s="2"/>
      <c r="T51" s="2"/>
      <c r="U51" s="2"/>
    </row>
    <row r="52" spans="1:23" ht="15" thickBot="1" x14ac:dyDescent="0.35">
      <c r="A52" s="34" t="s">
        <v>37</v>
      </c>
      <c r="B52" s="40" t="s">
        <v>37</v>
      </c>
      <c r="C52" s="20" t="s">
        <v>7</v>
      </c>
      <c r="D52" s="5">
        <v>30</v>
      </c>
      <c r="E52" s="5">
        <v>2.63</v>
      </c>
      <c r="F52" s="5">
        <v>0</v>
      </c>
      <c r="G52" s="5">
        <v>1.3</v>
      </c>
      <c r="H52" s="5">
        <v>17.989999999999998</v>
      </c>
      <c r="I52" s="11">
        <v>91.7</v>
      </c>
      <c r="J52" s="37">
        <v>0.04</v>
      </c>
      <c r="K52" s="37">
        <v>0.01</v>
      </c>
      <c r="L52" s="37">
        <v>0</v>
      </c>
      <c r="M52" s="37">
        <v>7.6</v>
      </c>
      <c r="N52" s="37">
        <v>0.48</v>
      </c>
      <c r="O52" s="2"/>
      <c r="P52" s="2"/>
      <c r="Q52" s="2"/>
      <c r="R52" s="2"/>
      <c r="S52" s="2"/>
      <c r="T52" s="2"/>
      <c r="U52" s="2"/>
    </row>
    <row r="53" spans="1:23" ht="15" thickBot="1" x14ac:dyDescent="0.35">
      <c r="A53" s="34"/>
      <c r="B53" s="40"/>
      <c r="C53" s="20"/>
      <c r="D53" s="5"/>
      <c r="E53" s="5">
        <f t="shared" ref="E53:N53" si="5">SUM(E50:E52)</f>
        <v>10.199999999999999</v>
      </c>
      <c r="F53" s="5">
        <f t="shared" si="5"/>
        <v>0</v>
      </c>
      <c r="G53" s="5">
        <f t="shared" si="5"/>
        <v>9.83</v>
      </c>
      <c r="H53" s="5">
        <f t="shared" si="5"/>
        <v>60.759999999999991</v>
      </c>
      <c r="I53" s="23">
        <f t="shared" si="5"/>
        <v>367.36999999999995</v>
      </c>
      <c r="J53" s="23">
        <f t="shared" si="5"/>
        <v>0.16</v>
      </c>
      <c r="K53" s="23">
        <f t="shared" si="5"/>
        <v>9.9999999999999992E-2</v>
      </c>
      <c r="L53" s="23">
        <f t="shared" si="5"/>
        <v>1.1000000000000001</v>
      </c>
      <c r="M53" s="23">
        <f t="shared" si="5"/>
        <v>128.6</v>
      </c>
      <c r="N53" s="23">
        <f t="shared" si="5"/>
        <v>3.78</v>
      </c>
    </row>
    <row r="54" spans="1:23" ht="15" thickBot="1" x14ac:dyDescent="0.35">
      <c r="A54" s="34"/>
      <c r="B54" s="40"/>
      <c r="C54" s="20"/>
      <c r="D54" s="5"/>
      <c r="E54" s="5"/>
      <c r="F54" s="5"/>
      <c r="G54" s="5"/>
      <c r="H54" s="5"/>
      <c r="I54" s="25"/>
      <c r="J54" s="43"/>
      <c r="K54" s="43"/>
      <c r="L54" s="43"/>
      <c r="M54" s="43"/>
      <c r="N54" s="43"/>
    </row>
    <row r="55" spans="1:23" ht="15" thickBot="1" x14ac:dyDescent="0.35">
      <c r="A55" s="175" t="s">
        <v>153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7"/>
    </row>
    <row r="56" spans="1:23" ht="15" thickBot="1" x14ac:dyDescent="0.35">
      <c r="A56" s="34" t="s">
        <v>37</v>
      </c>
      <c r="B56" s="40" t="s">
        <v>37</v>
      </c>
      <c r="C56" s="20" t="s">
        <v>47</v>
      </c>
      <c r="D56" s="5">
        <v>75</v>
      </c>
      <c r="E56" s="5">
        <v>0.36</v>
      </c>
      <c r="F56" s="5">
        <v>0</v>
      </c>
      <c r="G56" s="5">
        <v>0.36</v>
      </c>
      <c r="H56" s="5">
        <v>8.82</v>
      </c>
      <c r="I56" s="15">
        <v>42.3</v>
      </c>
      <c r="J56" s="37">
        <v>0.04</v>
      </c>
      <c r="K56" s="37">
        <v>0.03</v>
      </c>
      <c r="L56" s="37">
        <v>60</v>
      </c>
      <c r="M56" s="37">
        <v>34</v>
      </c>
      <c r="N56" s="37">
        <v>0.3</v>
      </c>
    </row>
    <row r="57" spans="1:23" ht="15" thickBot="1" x14ac:dyDescent="0.35">
      <c r="A57" s="34"/>
      <c r="B57" s="34"/>
      <c r="C57" s="18"/>
      <c r="D57" s="15"/>
      <c r="E57" s="15"/>
      <c r="F57" s="15"/>
      <c r="G57" s="15"/>
      <c r="H57" s="15"/>
      <c r="I57" s="25"/>
      <c r="J57" s="43"/>
      <c r="K57" s="43"/>
      <c r="L57" s="43"/>
      <c r="M57" s="43"/>
      <c r="N57" s="43"/>
    </row>
    <row r="58" spans="1:23" ht="15" thickBot="1" x14ac:dyDescent="0.35">
      <c r="A58" s="34"/>
      <c r="B58" s="34"/>
      <c r="C58" s="18"/>
      <c r="D58" s="15"/>
      <c r="E58" s="15"/>
      <c r="F58" s="15"/>
      <c r="G58" s="15"/>
      <c r="H58" s="15"/>
      <c r="I58" s="25"/>
      <c r="J58" s="43"/>
      <c r="K58" s="43"/>
      <c r="L58" s="43"/>
      <c r="M58" s="43"/>
      <c r="N58" s="43"/>
    </row>
    <row r="59" spans="1:23" ht="15" thickBot="1" x14ac:dyDescent="0.35">
      <c r="A59" s="34"/>
      <c r="B59" s="34"/>
      <c r="C59" s="18"/>
      <c r="D59" s="15"/>
      <c r="E59" s="17">
        <f t="shared" ref="E59:N59" si="6">SUM(E56:E58)</f>
        <v>0.36</v>
      </c>
      <c r="F59" s="17">
        <f t="shared" si="6"/>
        <v>0</v>
      </c>
      <c r="G59" s="17">
        <f t="shared" si="6"/>
        <v>0.36</v>
      </c>
      <c r="H59" s="17">
        <f t="shared" si="6"/>
        <v>8.82</v>
      </c>
      <c r="I59" s="17">
        <f t="shared" si="6"/>
        <v>42.3</v>
      </c>
      <c r="J59" s="17">
        <f t="shared" si="6"/>
        <v>0.04</v>
      </c>
      <c r="K59" s="17">
        <f t="shared" si="6"/>
        <v>0.03</v>
      </c>
      <c r="L59" s="17">
        <f t="shared" si="6"/>
        <v>60</v>
      </c>
      <c r="M59" s="17">
        <f t="shared" si="6"/>
        <v>34</v>
      </c>
      <c r="N59" s="17">
        <f t="shared" si="6"/>
        <v>0.3</v>
      </c>
    </row>
    <row r="60" spans="1:23" ht="15" thickBot="1" x14ac:dyDescent="0.35">
      <c r="A60" s="176" t="s">
        <v>8</v>
      </c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7"/>
    </row>
    <row r="61" spans="1:23" ht="15" thickBot="1" x14ac:dyDescent="0.35">
      <c r="A61" s="34" t="s">
        <v>36</v>
      </c>
      <c r="B61" s="34">
        <v>35</v>
      </c>
      <c r="C61" s="20" t="s">
        <v>156</v>
      </c>
      <c r="D61" s="5">
        <v>60</v>
      </c>
      <c r="E61" s="5">
        <v>0.96</v>
      </c>
      <c r="F61" s="5">
        <v>0.3</v>
      </c>
      <c r="G61" s="5">
        <v>3.06</v>
      </c>
      <c r="H61" s="5">
        <v>4.1399999999999997</v>
      </c>
      <c r="I61" s="11">
        <v>48</v>
      </c>
      <c r="J61" s="37">
        <v>0.11</v>
      </c>
      <c r="K61" s="37">
        <v>0.09</v>
      </c>
      <c r="L61" s="15">
        <v>8</v>
      </c>
      <c r="M61" s="15">
        <v>23</v>
      </c>
      <c r="N61" s="15">
        <v>1</v>
      </c>
      <c r="O61" s="72"/>
      <c r="P61" s="72"/>
      <c r="Q61" s="72"/>
      <c r="R61" s="72"/>
      <c r="S61" s="201"/>
      <c r="T61" s="201"/>
      <c r="U61" s="4"/>
      <c r="V61" s="4"/>
      <c r="W61" s="2"/>
    </row>
    <row r="62" spans="1:23" ht="24.6" thickBot="1" x14ac:dyDescent="0.35">
      <c r="A62" s="34" t="s">
        <v>36</v>
      </c>
      <c r="B62" s="40">
        <v>100</v>
      </c>
      <c r="C62" s="20" t="s">
        <v>26</v>
      </c>
      <c r="D62" s="5">
        <v>250</v>
      </c>
      <c r="E62" s="5">
        <v>3.9</v>
      </c>
      <c r="F62" s="5">
        <v>0.3</v>
      </c>
      <c r="G62" s="5">
        <v>2.8</v>
      </c>
      <c r="H62" s="5">
        <v>20</v>
      </c>
      <c r="I62" s="15">
        <v>121</v>
      </c>
      <c r="J62" s="37">
        <v>0.11</v>
      </c>
      <c r="K62" s="37">
        <v>0.09</v>
      </c>
      <c r="L62" s="15">
        <v>8</v>
      </c>
      <c r="M62" s="15">
        <v>23</v>
      </c>
      <c r="N62" s="15">
        <v>1</v>
      </c>
      <c r="O62" s="72"/>
      <c r="P62" s="72"/>
      <c r="Q62" s="72"/>
      <c r="R62" s="72"/>
      <c r="S62" s="72"/>
      <c r="T62" s="72"/>
      <c r="U62" s="4"/>
      <c r="V62" s="4"/>
      <c r="W62" s="2"/>
    </row>
    <row r="63" spans="1:23" ht="15" thickBot="1" x14ac:dyDescent="0.35">
      <c r="A63" s="34" t="s">
        <v>36</v>
      </c>
      <c r="B63" s="40">
        <v>256</v>
      </c>
      <c r="C63" s="20" t="s">
        <v>91</v>
      </c>
      <c r="D63" s="5" t="s">
        <v>146</v>
      </c>
      <c r="E63" s="5">
        <v>17.420000000000002</v>
      </c>
      <c r="F63" s="5">
        <v>0</v>
      </c>
      <c r="G63" s="5">
        <v>12.48</v>
      </c>
      <c r="H63" s="5">
        <v>7.67</v>
      </c>
      <c r="I63" s="15">
        <v>211.9</v>
      </c>
      <c r="J63" s="37">
        <v>0.38</v>
      </c>
      <c r="K63" s="37">
        <v>0.21</v>
      </c>
      <c r="L63" s="37">
        <v>26</v>
      </c>
      <c r="M63" s="37">
        <v>28</v>
      </c>
      <c r="N63" s="37">
        <v>10</v>
      </c>
    </row>
    <row r="64" spans="1:23" ht="13.5" customHeight="1" thickBot="1" x14ac:dyDescent="0.35">
      <c r="A64" s="34" t="s">
        <v>36</v>
      </c>
      <c r="B64" s="40">
        <v>351</v>
      </c>
      <c r="C64" s="20" t="s">
        <v>69</v>
      </c>
      <c r="D64" s="5">
        <v>150</v>
      </c>
      <c r="E64" s="5">
        <v>3.4</v>
      </c>
      <c r="F64" s="5">
        <v>0</v>
      </c>
      <c r="G64" s="5">
        <v>6.7</v>
      </c>
      <c r="H64" s="5">
        <v>13.1</v>
      </c>
      <c r="I64" s="15">
        <v>128</v>
      </c>
      <c r="J64" s="60">
        <v>0.09</v>
      </c>
      <c r="K64" s="60">
        <v>0.06</v>
      </c>
      <c r="L64" s="60">
        <v>19</v>
      </c>
      <c r="M64" s="60">
        <v>64</v>
      </c>
      <c r="N64" s="60">
        <v>1.1000000000000001</v>
      </c>
    </row>
    <row r="65" spans="1:14" ht="15" thickBot="1" x14ac:dyDescent="0.35">
      <c r="A65" s="34" t="s">
        <v>37</v>
      </c>
      <c r="B65" s="40" t="s">
        <v>37</v>
      </c>
      <c r="C65" s="20" t="s">
        <v>66</v>
      </c>
      <c r="D65" s="5">
        <v>180</v>
      </c>
      <c r="E65" s="5">
        <v>0.75</v>
      </c>
      <c r="F65" s="5">
        <v>0</v>
      </c>
      <c r="G65" s="5">
        <v>0.15</v>
      </c>
      <c r="H65" s="5">
        <v>14.85</v>
      </c>
      <c r="I65" s="15">
        <v>64.5</v>
      </c>
      <c r="J65" s="60">
        <v>0.02</v>
      </c>
      <c r="K65" s="60">
        <v>0.01</v>
      </c>
      <c r="L65" s="60">
        <v>3</v>
      </c>
      <c r="M65" s="60">
        <v>10.5</v>
      </c>
      <c r="N65" s="60">
        <v>2.1</v>
      </c>
    </row>
    <row r="66" spans="1:14" ht="15" thickBot="1" x14ac:dyDescent="0.35">
      <c r="A66" s="34" t="s">
        <v>37</v>
      </c>
      <c r="B66" s="40" t="s">
        <v>37</v>
      </c>
      <c r="C66" s="20" t="s">
        <v>7</v>
      </c>
      <c r="D66" s="5">
        <v>30</v>
      </c>
      <c r="E66" s="5">
        <v>2.63</v>
      </c>
      <c r="F66" s="5">
        <v>0</v>
      </c>
      <c r="G66" s="5">
        <v>1.3</v>
      </c>
      <c r="H66" s="5">
        <v>17.989999999999998</v>
      </c>
      <c r="I66" s="11">
        <v>91.7</v>
      </c>
      <c r="J66" s="37">
        <v>0.04</v>
      </c>
      <c r="K66" s="37">
        <v>0.01</v>
      </c>
      <c r="L66" s="37">
        <v>0</v>
      </c>
      <c r="M66" s="37">
        <v>7.6</v>
      </c>
      <c r="N66" s="37">
        <v>0.48</v>
      </c>
    </row>
    <row r="67" spans="1:14" ht="24.6" thickBot="1" x14ac:dyDescent="0.35">
      <c r="A67" s="34" t="s">
        <v>37</v>
      </c>
      <c r="B67" s="40" t="s">
        <v>37</v>
      </c>
      <c r="C67" s="20" t="s">
        <v>139</v>
      </c>
      <c r="D67" s="5">
        <v>45</v>
      </c>
      <c r="E67" s="5">
        <v>2.48</v>
      </c>
      <c r="F67" s="5">
        <v>0</v>
      </c>
      <c r="G67" s="5">
        <v>0.9</v>
      </c>
      <c r="H67" s="5">
        <v>25.05</v>
      </c>
      <c r="I67" s="15">
        <v>130.5</v>
      </c>
      <c r="J67" s="37">
        <v>0.08</v>
      </c>
      <c r="K67" s="37">
        <v>0.04</v>
      </c>
      <c r="L67" s="37">
        <v>0</v>
      </c>
      <c r="M67" s="37">
        <v>13.05</v>
      </c>
      <c r="N67" s="37">
        <v>1.62</v>
      </c>
    </row>
    <row r="68" spans="1:14" ht="15" thickBot="1" x14ac:dyDescent="0.35">
      <c r="A68" s="34"/>
      <c r="B68" s="40"/>
      <c r="C68" s="20"/>
      <c r="D68" s="5"/>
      <c r="E68" s="5">
        <f t="shared" ref="E68:N68" si="7">SUM(E61:E67)</f>
        <v>31.54</v>
      </c>
      <c r="F68" s="5">
        <f t="shared" si="7"/>
        <v>0.6</v>
      </c>
      <c r="G68" s="5">
        <f t="shared" si="7"/>
        <v>27.389999999999997</v>
      </c>
      <c r="H68" s="5">
        <f t="shared" si="7"/>
        <v>102.8</v>
      </c>
      <c r="I68" s="23">
        <f t="shared" si="7"/>
        <v>795.6</v>
      </c>
      <c r="J68" s="23">
        <f t="shared" si="7"/>
        <v>0.83</v>
      </c>
      <c r="K68" s="23">
        <f t="shared" si="7"/>
        <v>0.51</v>
      </c>
      <c r="L68" s="23">
        <f t="shared" si="7"/>
        <v>64</v>
      </c>
      <c r="M68" s="23">
        <f t="shared" si="7"/>
        <v>169.15</v>
      </c>
      <c r="N68" s="23">
        <f t="shared" si="7"/>
        <v>17.3</v>
      </c>
    </row>
    <row r="69" spans="1:14" ht="15" thickBot="1" x14ac:dyDescent="0.35">
      <c r="A69" s="34"/>
      <c r="B69" s="41"/>
      <c r="C69" s="20"/>
      <c r="D69" s="5"/>
      <c r="E69" s="6"/>
      <c r="F69" s="6"/>
      <c r="G69" s="6"/>
      <c r="H69" s="6"/>
      <c r="I69" s="24"/>
      <c r="J69" s="43"/>
      <c r="K69" s="43"/>
      <c r="L69" s="43"/>
      <c r="M69" s="43"/>
      <c r="N69" s="43"/>
    </row>
    <row r="70" spans="1:14" ht="15" thickBot="1" x14ac:dyDescent="0.35">
      <c r="A70" s="176" t="s">
        <v>9</v>
      </c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7"/>
    </row>
    <row r="71" spans="1:14" ht="24.6" thickBot="1" x14ac:dyDescent="0.35">
      <c r="A71" s="34" t="s">
        <v>36</v>
      </c>
      <c r="B71" s="40">
        <v>258</v>
      </c>
      <c r="C71" s="20" t="s">
        <v>161</v>
      </c>
      <c r="D71" s="5" t="s">
        <v>162</v>
      </c>
      <c r="E71" s="5">
        <v>10.64</v>
      </c>
      <c r="F71" s="5">
        <v>0</v>
      </c>
      <c r="G71" s="5">
        <v>5.44</v>
      </c>
      <c r="H71" s="5">
        <v>13.44</v>
      </c>
      <c r="I71" s="15">
        <v>145.6</v>
      </c>
      <c r="J71" s="37">
        <v>0.03</v>
      </c>
      <c r="K71" s="37">
        <v>0.02</v>
      </c>
      <c r="L71" s="37">
        <v>0</v>
      </c>
      <c r="M71" s="37">
        <v>87</v>
      </c>
      <c r="N71" s="37">
        <v>0.6</v>
      </c>
    </row>
    <row r="72" spans="1:14" ht="15" thickBot="1" x14ac:dyDescent="0.35">
      <c r="A72" s="34" t="s">
        <v>36</v>
      </c>
      <c r="B72" s="40">
        <v>434</v>
      </c>
      <c r="C72" s="20" t="s">
        <v>63</v>
      </c>
      <c r="D72" s="5">
        <v>180</v>
      </c>
      <c r="E72" s="5">
        <v>6.1</v>
      </c>
      <c r="F72" s="5">
        <v>0</v>
      </c>
      <c r="G72" s="5">
        <v>5.3</v>
      </c>
      <c r="H72" s="5">
        <v>10.11</v>
      </c>
      <c r="I72" s="15">
        <v>113</v>
      </c>
      <c r="J72" s="37">
        <v>0.08</v>
      </c>
      <c r="K72" s="37">
        <v>0.05</v>
      </c>
      <c r="L72" s="37">
        <v>3</v>
      </c>
      <c r="M72" s="37">
        <v>252</v>
      </c>
      <c r="N72" s="37">
        <v>2</v>
      </c>
    </row>
    <row r="73" spans="1:14" ht="15" thickBot="1" x14ac:dyDescent="0.35">
      <c r="A73" s="34" t="s">
        <v>37</v>
      </c>
      <c r="B73" s="40" t="s">
        <v>37</v>
      </c>
      <c r="C73" s="20" t="s">
        <v>7</v>
      </c>
      <c r="D73" s="5">
        <v>30</v>
      </c>
      <c r="E73" s="5">
        <v>2.63</v>
      </c>
      <c r="F73" s="5">
        <v>0</v>
      </c>
      <c r="G73" s="5">
        <v>1.3</v>
      </c>
      <c r="H73" s="5">
        <v>17.989999999999998</v>
      </c>
      <c r="I73" s="11">
        <v>91.7</v>
      </c>
      <c r="J73" s="37">
        <v>0.04</v>
      </c>
      <c r="K73" s="37">
        <v>0.01</v>
      </c>
      <c r="L73" s="37">
        <v>0</v>
      </c>
      <c r="M73" s="37">
        <v>7.6</v>
      </c>
      <c r="N73" s="37">
        <v>0.48</v>
      </c>
    </row>
    <row r="74" spans="1:14" ht="15" thickBot="1" x14ac:dyDescent="0.35">
      <c r="A74" s="34"/>
      <c r="B74" s="40"/>
      <c r="C74" s="20"/>
      <c r="D74" s="5"/>
      <c r="E74" s="5"/>
      <c r="F74" s="5"/>
      <c r="G74" s="5"/>
      <c r="H74" s="5"/>
      <c r="I74" s="23"/>
      <c r="J74" s="43"/>
      <c r="K74" s="43"/>
      <c r="L74" s="43"/>
      <c r="M74" s="43"/>
      <c r="N74" s="43"/>
    </row>
    <row r="75" spans="1:14" ht="15" thickBot="1" x14ac:dyDescent="0.35">
      <c r="A75" s="34"/>
      <c r="B75" s="40"/>
      <c r="C75" s="20"/>
      <c r="D75" s="5"/>
      <c r="E75" s="6">
        <f t="shared" ref="E75:N75" si="8">E71+E72+E73</f>
        <v>19.37</v>
      </c>
      <c r="F75" s="6">
        <f t="shared" si="8"/>
        <v>0</v>
      </c>
      <c r="G75" s="6">
        <f t="shared" si="8"/>
        <v>12.040000000000001</v>
      </c>
      <c r="H75" s="6">
        <f t="shared" si="8"/>
        <v>41.539999999999992</v>
      </c>
      <c r="I75" s="6">
        <f t="shared" si="8"/>
        <v>350.3</v>
      </c>
      <c r="J75" s="6">
        <f t="shared" si="8"/>
        <v>0.15</v>
      </c>
      <c r="K75" s="6">
        <f t="shared" si="8"/>
        <v>0.08</v>
      </c>
      <c r="L75" s="6">
        <f t="shared" si="8"/>
        <v>3</v>
      </c>
      <c r="M75" s="6">
        <f t="shared" si="8"/>
        <v>346.6</v>
      </c>
      <c r="N75" s="6">
        <f t="shared" si="8"/>
        <v>3.08</v>
      </c>
    </row>
    <row r="76" spans="1:14" ht="15" thickBot="1" x14ac:dyDescent="0.35">
      <c r="A76" s="34"/>
      <c r="B76" s="40"/>
      <c r="C76" s="20"/>
      <c r="D76" s="5"/>
      <c r="E76" s="5"/>
      <c r="F76" s="5"/>
      <c r="G76" s="5"/>
      <c r="H76" s="5"/>
      <c r="I76" s="24"/>
      <c r="J76" s="43"/>
      <c r="K76" s="43"/>
      <c r="L76" s="43"/>
      <c r="M76" s="43"/>
      <c r="N76" s="43"/>
    </row>
    <row r="77" spans="1:14" ht="15" thickBot="1" x14ac:dyDescent="0.35">
      <c r="A77" s="34"/>
      <c r="B77" s="40"/>
      <c r="C77" s="20" t="s">
        <v>12</v>
      </c>
      <c r="D77" s="5"/>
      <c r="E77" s="17">
        <f t="shared" ref="E77:N77" si="9">E75+E68+E59+E53</f>
        <v>61.47</v>
      </c>
      <c r="F77" s="17">
        <f t="shared" si="9"/>
        <v>0.6</v>
      </c>
      <c r="G77" s="17">
        <f t="shared" si="9"/>
        <v>49.62</v>
      </c>
      <c r="H77" s="17">
        <f t="shared" si="9"/>
        <v>213.91999999999996</v>
      </c>
      <c r="I77" s="17">
        <f t="shared" si="9"/>
        <v>1555.57</v>
      </c>
      <c r="J77" s="17">
        <f t="shared" si="9"/>
        <v>1.18</v>
      </c>
      <c r="K77" s="17">
        <f t="shared" si="9"/>
        <v>0.72</v>
      </c>
      <c r="L77" s="17">
        <f t="shared" si="9"/>
        <v>128.1</v>
      </c>
      <c r="M77" s="17">
        <f t="shared" si="9"/>
        <v>678.35</v>
      </c>
      <c r="N77" s="17">
        <f t="shared" si="9"/>
        <v>24.460000000000004</v>
      </c>
    </row>
    <row r="78" spans="1:14" ht="24.6" thickBot="1" x14ac:dyDescent="0.35">
      <c r="A78" s="34"/>
      <c r="B78" s="40"/>
      <c r="C78" s="20" t="s">
        <v>13</v>
      </c>
      <c r="D78" s="5"/>
      <c r="E78" s="48">
        <f>E77*4/H77</f>
        <v>1.1494016454749441</v>
      </c>
      <c r="F78" s="48"/>
      <c r="G78" s="48">
        <f>G77*4/H77</f>
        <v>0.92782348541510862</v>
      </c>
      <c r="H78" s="48">
        <v>4</v>
      </c>
      <c r="I78" s="15"/>
      <c r="J78" s="43"/>
      <c r="K78" s="43"/>
      <c r="L78" s="43"/>
      <c r="M78" s="43"/>
      <c r="N78" s="43"/>
    </row>
    <row r="79" spans="1:14" ht="15" thickBot="1" x14ac:dyDescent="0.35">
      <c r="A79" s="176" t="s">
        <v>16</v>
      </c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7"/>
    </row>
    <row r="80" spans="1:14" ht="15" thickBot="1" x14ac:dyDescent="0.35">
      <c r="A80" s="176" t="s">
        <v>6</v>
      </c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7"/>
    </row>
    <row r="81" spans="1:14" ht="24.6" thickBot="1" x14ac:dyDescent="0.35">
      <c r="A81" s="34" t="s">
        <v>141</v>
      </c>
      <c r="B81" s="41">
        <v>286</v>
      </c>
      <c r="C81" s="20" t="s">
        <v>93</v>
      </c>
      <c r="D81" s="5" t="s">
        <v>164</v>
      </c>
      <c r="E81" s="5">
        <v>16.5</v>
      </c>
      <c r="F81" s="5">
        <v>0</v>
      </c>
      <c r="G81" s="5">
        <v>20.3</v>
      </c>
      <c r="H81" s="5">
        <v>10.95</v>
      </c>
      <c r="I81" s="15">
        <v>250.3</v>
      </c>
      <c r="J81" s="37">
        <v>7.0000000000000007E-2</v>
      </c>
      <c r="K81" s="37">
        <v>0.04</v>
      </c>
      <c r="L81" s="37">
        <v>1</v>
      </c>
      <c r="M81" s="37">
        <v>108</v>
      </c>
      <c r="N81" s="37">
        <v>3</v>
      </c>
    </row>
    <row r="82" spans="1:14" ht="18" customHeight="1" thickBot="1" x14ac:dyDescent="0.35">
      <c r="A82" s="34" t="s">
        <v>36</v>
      </c>
      <c r="B82" s="40">
        <v>430</v>
      </c>
      <c r="C82" s="20" t="s">
        <v>10</v>
      </c>
      <c r="D82" s="5">
        <v>180</v>
      </c>
      <c r="E82" s="5">
        <v>0.1</v>
      </c>
      <c r="F82" s="5">
        <v>0</v>
      </c>
      <c r="G82" s="5">
        <v>0</v>
      </c>
      <c r="H82" s="5">
        <v>9.6999999999999993</v>
      </c>
      <c r="I82" s="15">
        <v>37</v>
      </c>
      <c r="J82" s="37">
        <v>0</v>
      </c>
      <c r="K82" s="37">
        <v>0</v>
      </c>
      <c r="L82" s="37">
        <v>0</v>
      </c>
      <c r="M82" s="37">
        <v>5</v>
      </c>
      <c r="N82" s="37">
        <v>1</v>
      </c>
    </row>
    <row r="83" spans="1:14" ht="15" thickBot="1" x14ac:dyDescent="0.35">
      <c r="A83" s="34" t="s">
        <v>37</v>
      </c>
      <c r="B83" s="40" t="s">
        <v>37</v>
      </c>
      <c r="C83" s="20" t="s">
        <v>7</v>
      </c>
      <c r="D83" s="5">
        <v>30</v>
      </c>
      <c r="E83" s="5">
        <v>2.63</v>
      </c>
      <c r="F83" s="5">
        <v>0</v>
      </c>
      <c r="G83" s="5">
        <v>1.3</v>
      </c>
      <c r="H83" s="5">
        <v>17.989999999999998</v>
      </c>
      <c r="I83" s="11">
        <v>91.7</v>
      </c>
      <c r="J83" s="37">
        <v>0.04</v>
      </c>
      <c r="K83" s="37">
        <v>0.01</v>
      </c>
      <c r="L83" s="37">
        <v>0</v>
      </c>
      <c r="M83" s="37">
        <v>7.6</v>
      </c>
      <c r="N83" s="37">
        <v>0.48</v>
      </c>
    </row>
    <row r="84" spans="1:14" ht="15" thickBot="1" x14ac:dyDescent="0.35">
      <c r="A84" s="34"/>
      <c r="B84" s="40"/>
      <c r="C84" s="28"/>
      <c r="D84" s="5"/>
      <c r="E84" s="5">
        <f t="shared" ref="E84:N84" si="10">SUM(E81:E83)</f>
        <v>19.23</v>
      </c>
      <c r="F84" s="5">
        <f t="shared" si="10"/>
        <v>0</v>
      </c>
      <c r="G84" s="5">
        <f t="shared" si="10"/>
        <v>21.6</v>
      </c>
      <c r="H84" s="5">
        <f t="shared" si="10"/>
        <v>38.64</v>
      </c>
      <c r="I84" s="23">
        <f t="shared" si="10"/>
        <v>379</v>
      </c>
      <c r="J84" s="23">
        <f t="shared" si="10"/>
        <v>0.11000000000000001</v>
      </c>
      <c r="K84" s="23">
        <f t="shared" si="10"/>
        <v>0.05</v>
      </c>
      <c r="L84" s="23">
        <f t="shared" si="10"/>
        <v>1</v>
      </c>
      <c r="M84" s="23">
        <f t="shared" si="10"/>
        <v>120.6</v>
      </c>
      <c r="N84" s="23">
        <f t="shared" si="10"/>
        <v>4.4800000000000004</v>
      </c>
    </row>
    <row r="85" spans="1:14" ht="15" thickBot="1" x14ac:dyDescent="0.35">
      <c r="A85" s="34"/>
      <c r="B85" s="40"/>
      <c r="C85" s="28"/>
      <c r="D85" s="5"/>
      <c r="E85" s="6"/>
      <c r="F85" s="6"/>
      <c r="G85" s="6"/>
      <c r="H85" s="6"/>
      <c r="I85" s="25"/>
      <c r="J85" s="43"/>
      <c r="K85" s="43"/>
      <c r="L85" s="43"/>
      <c r="M85" s="43"/>
      <c r="N85" s="43"/>
    </row>
    <row r="86" spans="1:14" ht="15" thickBot="1" x14ac:dyDescent="0.35">
      <c r="A86" s="175" t="s">
        <v>153</v>
      </c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7"/>
    </row>
    <row r="87" spans="1:14" ht="15" thickBot="1" x14ac:dyDescent="0.35">
      <c r="A87" s="34" t="s">
        <v>37</v>
      </c>
      <c r="B87" s="40" t="s">
        <v>37</v>
      </c>
      <c r="C87" s="20" t="s">
        <v>20</v>
      </c>
      <c r="D87" s="5">
        <v>75</v>
      </c>
      <c r="E87" s="5">
        <v>0.4</v>
      </c>
      <c r="F87" s="5">
        <v>0</v>
      </c>
      <c r="G87" s="5">
        <v>0.3</v>
      </c>
      <c r="H87" s="5">
        <v>10.3</v>
      </c>
      <c r="I87" s="15">
        <v>47</v>
      </c>
      <c r="J87" s="37">
        <v>0.04</v>
      </c>
      <c r="K87" s="37">
        <v>0.04</v>
      </c>
      <c r="L87" s="37">
        <v>6</v>
      </c>
      <c r="M87" s="37">
        <v>14.4</v>
      </c>
      <c r="N87" s="37">
        <v>2.76</v>
      </c>
    </row>
    <row r="88" spans="1:14" ht="15" thickBot="1" x14ac:dyDescent="0.35">
      <c r="A88" s="34"/>
      <c r="B88" s="34"/>
      <c r="C88" s="18"/>
      <c r="D88" s="15"/>
      <c r="E88" s="15"/>
      <c r="F88" s="15"/>
      <c r="G88" s="15"/>
      <c r="H88" s="15"/>
      <c r="I88" s="25"/>
      <c r="J88" s="43"/>
      <c r="K88" s="43"/>
      <c r="L88" s="43"/>
      <c r="M88" s="43"/>
      <c r="N88" s="43"/>
    </row>
    <row r="89" spans="1:14" ht="15" thickBot="1" x14ac:dyDescent="0.35">
      <c r="A89" s="34"/>
      <c r="B89" s="34"/>
      <c r="C89" s="18"/>
      <c r="D89" s="15"/>
      <c r="E89" s="15"/>
      <c r="F89" s="15"/>
      <c r="G89" s="15"/>
      <c r="H89" s="15"/>
      <c r="I89" s="25"/>
      <c r="J89" s="43"/>
      <c r="K89" s="43"/>
      <c r="L89" s="43"/>
      <c r="M89" s="43"/>
      <c r="N89" s="43"/>
    </row>
    <row r="90" spans="1:14" ht="15" thickBot="1" x14ac:dyDescent="0.35">
      <c r="A90" s="34"/>
      <c r="B90" s="34"/>
      <c r="C90" s="18"/>
      <c r="D90" s="15"/>
      <c r="E90" s="17">
        <f t="shared" ref="E90:N90" si="11">SUM(E87:E89)</f>
        <v>0.4</v>
      </c>
      <c r="F90" s="17">
        <f t="shared" si="11"/>
        <v>0</v>
      </c>
      <c r="G90" s="17">
        <f t="shared" si="11"/>
        <v>0.3</v>
      </c>
      <c r="H90" s="17">
        <f t="shared" si="11"/>
        <v>10.3</v>
      </c>
      <c r="I90" s="17">
        <f t="shared" si="11"/>
        <v>47</v>
      </c>
      <c r="J90" s="17">
        <f t="shared" si="11"/>
        <v>0.04</v>
      </c>
      <c r="K90" s="17">
        <f t="shared" si="11"/>
        <v>0.04</v>
      </c>
      <c r="L90" s="17">
        <f t="shared" si="11"/>
        <v>6</v>
      </c>
      <c r="M90" s="17">
        <f t="shared" si="11"/>
        <v>14.4</v>
      </c>
      <c r="N90" s="17">
        <f t="shared" si="11"/>
        <v>2.76</v>
      </c>
    </row>
    <row r="91" spans="1:14" ht="15" thickBot="1" x14ac:dyDescent="0.35">
      <c r="A91" s="176" t="s">
        <v>8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7"/>
    </row>
    <row r="92" spans="1:14" ht="15" thickBot="1" x14ac:dyDescent="0.35">
      <c r="A92" s="34" t="s">
        <v>37</v>
      </c>
      <c r="B92" s="40" t="s">
        <v>37</v>
      </c>
      <c r="C92" s="20" t="s">
        <v>159</v>
      </c>
      <c r="D92" s="5">
        <v>20</v>
      </c>
      <c r="E92" s="5">
        <v>6.39</v>
      </c>
      <c r="F92" s="5"/>
      <c r="G92" s="5">
        <v>6.39</v>
      </c>
      <c r="H92" s="5">
        <v>1.44</v>
      </c>
      <c r="I92" s="11">
        <v>89.1</v>
      </c>
      <c r="J92" s="37">
        <v>1.7999999999999999E-2</v>
      </c>
      <c r="K92" s="37">
        <v>0.01</v>
      </c>
      <c r="L92" s="37">
        <v>1.5</v>
      </c>
      <c r="M92" s="37">
        <v>23.4</v>
      </c>
      <c r="N92" s="37">
        <v>0.45</v>
      </c>
    </row>
    <row r="93" spans="1:14" ht="24.6" thickBot="1" x14ac:dyDescent="0.35">
      <c r="A93" s="34" t="s">
        <v>36</v>
      </c>
      <c r="B93" s="40">
        <v>83</v>
      </c>
      <c r="C93" s="20" t="s">
        <v>17</v>
      </c>
      <c r="D93" s="5" t="s">
        <v>81</v>
      </c>
      <c r="E93" s="5">
        <v>3.2</v>
      </c>
      <c r="F93" s="5">
        <v>0.1</v>
      </c>
      <c r="G93" s="5">
        <v>5.6</v>
      </c>
      <c r="H93" s="5">
        <v>15.6</v>
      </c>
      <c r="I93" s="15">
        <v>86</v>
      </c>
      <c r="J93" s="37">
        <v>0.04</v>
      </c>
      <c r="K93" s="37">
        <v>0.02</v>
      </c>
      <c r="L93" s="37">
        <v>20</v>
      </c>
      <c r="M93" s="37">
        <v>51</v>
      </c>
      <c r="N93" s="37">
        <v>0.7</v>
      </c>
    </row>
    <row r="94" spans="1:14" ht="15" thickBot="1" x14ac:dyDescent="0.35">
      <c r="A94" s="40" t="s">
        <v>37</v>
      </c>
      <c r="B94" s="40" t="s">
        <v>37</v>
      </c>
      <c r="C94" s="20" t="s">
        <v>43</v>
      </c>
      <c r="D94" s="5">
        <v>70</v>
      </c>
      <c r="E94" s="5">
        <v>10.5</v>
      </c>
      <c r="F94" s="5">
        <v>0</v>
      </c>
      <c r="G94" s="5">
        <v>7.88</v>
      </c>
      <c r="H94" s="5">
        <v>44.3</v>
      </c>
      <c r="I94" s="15">
        <v>150.5</v>
      </c>
      <c r="J94" s="37">
        <v>0.05</v>
      </c>
      <c r="K94" s="37">
        <v>0.03</v>
      </c>
      <c r="L94" s="37">
        <v>1.4</v>
      </c>
      <c r="M94" s="37">
        <v>28</v>
      </c>
      <c r="N94" s="37">
        <v>1.4</v>
      </c>
    </row>
    <row r="95" spans="1:14" ht="15" thickBot="1" x14ac:dyDescent="0.35">
      <c r="A95" s="34" t="s">
        <v>36</v>
      </c>
      <c r="B95" s="40">
        <v>335</v>
      </c>
      <c r="C95" s="20" t="s">
        <v>40</v>
      </c>
      <c r="D95" s="5">
        <v>150</v>
      </c>
      <c r="E95" s="5">
        <v>3.73</v>
      </c>
      <c r="F95" s="5">
        <v>0</v>
      </c>
      <c r="G95" s="5">
        <v>6.48</v>
      </c>
      <c r="H95" s="5">
        <v>24.3</v>
      </c>
      <c r="I95" s="15">
        <v>169.2</v>
      </c>
      <c r="J95" s="37">
        <v>0.14000000000000001</v>
      </c>
      <c r="K95" s="37">
        <v>0.08</v>
      </c>
      <c r="L95" s="37">
        <v>5</v>
      </c>
      <c r="M95" s="37">
        <v>47</v>
      </c>
      <c r="N95" s="37">
        <v>1.1000000000000001</v>
      </c>
    </row>
    <row r="96" spans="1:14" ht="24.6" thickBot="1" x14ac:dyDescent="0.35">
      <c r="A96" s="34" t="s">
        <v>36</v>
      </c>
      <c r="B96" s="40">
        <v>402</v>
      </c>
      <c r="C96" s="20" t="s">
        <v>27</v>
      </c>
      <c r="D96" s="5">
        <v>180</v>
      </c>
      <c r="E96" s="5">
        <v>0.88</v>
      </c>
      <c r="F96" s="5">
        <v>0</v>
      </c>
      <c r="G96" s="5">
        <v>0</v>
      </c>
      <c r="H96" s="5">
        <v>22.92</v>
      </c>
      <c r="I96" s="15">
        <v>91.3</v>
      </c>
      <c r="J96" s="37">
        <v>0.02</v>
      </c>
      <c r="K96" s="37">
        <v>0.01</v>
      </c>
      <c r="L96" s="37">
        <v>0</v>
      </c>
      <c r="M96" s="37">
        <v>21</v>
      </c>
      <c r="N96" s="37">
        <v>0.7</v>
      </c>
    </row>
    <row r="97" spans="1:14" ht="15" thickBot="1" x14ac:dyDescent="0.35">
      <c r="A97" s="34" t="s">
        <v>37</v>
      </c>
      <c r="B97" s="40" t="s">
        <v>37</v>
      </c>
      <c r="C97" s="20" t="s">
        <v>7</v>
      </c>
      <c r="D97" s="5">
        <v>30</v>
      </c>
      <c r="E97" s="5">
        <v>2.63</v>
      </c>
      <c r="F97" s="5">
        <v>0</v>
      </c>
      <c r="G97" s="5">
        <v>1.3</v>
      </c>
      <c r="H97" s="5">
        <v>27.99</v>
      </c>
      <c r="I97" s="11">
        <v>91.7</v>
      </c>
      <c r="J97" s="37">
        <v>0.04</v>
      </c>
      <c r="K97" s="37">
        <v>0.01</v>
      </c>
      <c r="L97" s="37">
        <v>0</v>
      </c>
      <c r="M97" s="37">
        <v>7.6</v>
      </c>
      <c r="N97" s="37">
        <v>0.48</v>
      </c>
    </row>
    <row r="98" spans="1:14" ht="24.6" thickBot="1" x14ac:dyDescent="0.35">
      <c r="A98" s="34" t="s">
        <v>37</v>
      </c>
      <c r="B98" s="40" t="s">
        <v>37</v>
      </c>
      <c r="C98" s="20" t="s">
        <v>139</v>
      </c>
      <c r="D98" s="5">
        <v>45</v>
      </c>
      <c r="E98" s="5">
        <v>2.48</v>
      </c>
      <c r="F98" s="5">
        <v>0</v>
      </c>
      <c r="G98" s="5">
        <v>0.9</v>
      </c>
      <c r="H98" s="5">
        <v>25.05</v>
      </c>
      <c r="I98" s="15">
        <v>130.5</v>
      </c>
      <c r="J98" s="37">
        <v>0.08</v>
      </c>
      <c r="K98" s="37">
        <v>0.04</v>
      </c>
      <c r="L98" s="37">
        <v>0</v>
      </c>
      <c r="M98" s="37">
        <v>13.05</v>
      </c>
      <c r="N98" s="37">
        <v>1.62</v>
      </c>
    </row>
    <row r="99" spans="1:14" ht="15" thickBot="1" x14ac:dyDescent="0.35">
      <c r="A99" s="34"/>
      <c r="B99" s="41"/>
      <c r="C99" s="74"/>
      <c r="D99" s="5"/>
      <c r="E99" s="5">
        <f t="shared" ref="E99:N99" si="12">SUM(E92:E98)</f>
        <v>29.81</v>
      </c>
      <c r="F99" s="5">
        <f t="shared" si="12"/>
        <v>0.1</v>
      </c>
      <c r="G99" s="5">
        <f t="shared" si="12"/>
        <v>28.549999999999997</v>
      </c>
      <c r="H99" s="5">
        <f t="shared" si="12"/>
        <v>161.60000000000002</v>
      </c>
      <c r="I99" s="23">
        <f t="shared" si="12"/>
        <v>808.30000000000007</v>
      </c>
      <c r="J99" s="23">
        <f t="shared" si="12"/>
        <v>0.38800000000000001</v>
      </c>
      <c r="K99" s="23">
        <f t="shared" si="12"/>
        <v>0.20000000000000004</v>
      </c>
      <c r="L99" s="23">
        <f t="shared" si="12"/>
        <v>27.9</v>
      </c>
      <c r="M99" s="23">
        <f t="shared" si="12"/>
        <v>191.05</v>
      </c>
      <c r="N99" s="23">
        <f t="shared" si="12"/>
        <v>6.45</v>
      </c>
    </row>
    <row r="100" spans="1:14" ht="15" thickBot="1" x14ac:dyDescent="0.35">
      <c r="A100" s="34"/>
      <c r="B100" s="40"/>
      <c r="C100" s="21"/>
      <c r="D100" s="5"/>
      <c r="E100" s="6"/>
      <c r="F100" s="6"/>
      <c r="G100" s="6"/>
      <c r="H100" s="6"/>
      <c r="I100" s="24"/>
      <c r="J100" s="43"/>
      <c r="K100" s="43"/>
      <c r="L100" s="43"/>
      <c r="M100" s="43"/>
      <c r="N100" s="43"/>
    </row>
    <row r="101" spans="1:14" ht="15" thickBot="1" x14ac:dyDescent="0.35">
      <c r="A101" s="176" t="s">
        <v>9</v>
      </c>
      <c r="B101" s="176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7"/>
    </row>
    <row r="102" spans="1:14" ht="15" thickBot="1" x14ac:dyDescent="0.35">
      <c r="A102" s="34" t="s">
        <v>36</v>
      </c>
      <c r="B102" s="34">
        <v>219</v>
      </c>
      <c r="C102" s="20" t="s">
        <v>62</v>
      </c>
      <c r="D102" s="5" t="s">
        <v>157</v>
      </c>
      <c r="E102" s="5">
        <v>8.5</v>
      </c>
      <c r="F102" s="5">
        <v>0</v>
      </c>
      <c r="G102" s="5">
        <v>13.5</v>
      </c>
      <c r="H102" s="5">
        <v>18.600000000000001</v>
      </c>
      <c r="I102" s="11">
        <v>270</v>
      </c>
      <c r="J102" s="37">
        <v>0.06</v>
      </c>
      <c r="K102" s="37">
        <v>0.03</v>
      </c>
      <c r="L102" s="37">
        <v>1</v>
      </c>
      <c r="M102" s="37">
        <v>159</v>
      </c>
      <c r="N102" s="37">
        <v>0.8</v>
      </c>
    </row>
    <row r="103" spans="1:14" ht="24.6" thickBot="1" x14ac:dyDescent="0.35">
      <c r="A103" s="34" t="s">
        <v>36</v>
      </c>
      <c r="B103" s="40">
        <v>342</v>
      </c>
      <c r="C103" s="20" t="s">
        <v>94</v>
      </c>
      <c r="D103" s="5">
        <v>140</v>
      </c>
      <c r="E103" s="5">
        <v>1.06</v>
      </c>
      <c r="F103" s="5"/>
      <c r="G103" s="5">
        <v>2.46</v>
      </c>
      <c r="H103" s="5">
        <v>6.46</v>
      </c>
      <c r="I103" s="15">
        <v>52.2</v>
      </c>
      <c r="J103" s="37">
        <v>0.03</v>
      </c>
      <c r="K103" s="37">
        <v>0.02</v>
      </c>
      <c r="L103" s="37">
        <v>2.67</v>
      </c>
      <c r="M103" s="37">
        <v>22.9</v>
      </c>
      <c r="N103" s="37">
        <v>0.43</v>
      </c>
    </row>
    <row r="104" spans="1:14" ht="15" thickBot="1" x14ac:dyDescent="0.35">
      <c r="A104" s="34" t="s">
        <v>37</v>
      </c>
      <c r="B104" s="40" t="s">
        <v>37</v>
      </c>
      <c r="C104" s="20" t="s">
        <v>74</v>
      </c>
      <c r="D104" s="5">
        <v>180</v>
      </c>
      <c r="E104" s="5">
        <v>4.5</v>
      </c>
      <c r="F104" s="5">
        <v>0</v>
      </c>
      <c r="G104" s="5">
        <v>0.15</v>
      </c>
      <c r="H104" s="5">
        <v>6</v>
      </c>
      <c r="I104" s="15">
        <v>46.5</v>
      </c>
      <c r="J104" s="37">
        <v>7.0000000000000007E-2</v>
      </c>
      <c r="K104" s="37">
        <v>0.04</v>
      </c>
      <c r="L104" s="37">
        <v>1.78</v>
      </c>
      <c r="M104" s="37">
        <v>224</v>
      </c>
      <c r="N104" s="37">
        <v>0</v>
      </c>
    </row>
    <row r="105" spans="1:14" ht="15" thickBot="1" x14ac:dyDescent="0.35">
      <c r="A105" s="34" t="s">
        <v>37</v>
      </c>
      <c r="B105" s="40" t="s">
        <v>37</v>
      </c>
      <c r="C105" s="20" t="s">
        <v>7</v>
      </c>
      <c r="D105" s="5">
        <v>30</v>
      </c>
      <c r="E105" s="5">
        <v>2.63</v>
      </c>
      <c r="F105" s="5">
        <v>0</v>
      </c>
      <c r="G105" s="5">
        <v>1.3</v>
      </c>
      <c r="H105" s="5">
        <v>17.989999999999998</v>
      </c>
      <c r="I105" s="11">
        <v>91.7</v>
      </c>
      <c r="J105" s="37">
        <v>0.04</v>
      </c>
      <c r="K105" s="37">
        <v>0.01</v>
      </c>
      <c r="L105" s="37">
        <v>0</v>
      </c>
      <c r="M105" s="37">
        <v>7.6</v>
      </c>
      <c r="N105" s="37">
        <v>0.48</v>
      </c>
    </row>
    <row r="106" spans="1:14" ht="15" thickBot="1" x14ac:dyDescent="0.35">
      <c r="A106" s="34"/>
      <c r="B106" s="40"/>
      <c r="C106" s="20"/>
      <c r="D106" s="5"/>
      <c r="E106" s="5"/>
      <c r="F106" s="5"/>
      <c r="G106" s="5"/>
      <c r="H106" s="5"/>
      <c r="I106" s="23"/>
      <c r="J106" s="43"/>
      <c r="K106" s="43"/>
      <c r="L106" s="43"/>
      <c r="M106" s="43"/>
      <c r="N106" s="43"/>
    </row>
    <row r="107" spans="1:14" ht="15" thickBot="1" x14ac:dyDescent="0.35">
      <c r="A107" s="34"/>
      <c r="B107" s="40"/>
      <c r="C107" s="20"/>
      <c r="D107" s="5"/>
      <c r="E107" s="6">
        <f t="shared" ref="E107:N107" si="13">E102+E104+E105+E103</f>
        <v>16.689999999999998</v>
      </c>
      <c r="F107" s="6">
        <f t="shared" si="13"/>
        <v>0</v>
      </c>
      <c r="G107" s="6">
        <f t="shared" si="13"/>
        <v>17.41</v>
      </c>
      <c r="H107" s="6">
        <f t="shared" si="13"/>
        <v>49.050000000000004</v>
      </c>
      <c r="I107" s="6">
        <f t="shared" si="13"/>
        <v>460.4</v>
      </c>
      <c r="J107" s="6">
        <f t="shared" si="13"/>
        <v>0.2</v>
      </c>
      <c r="K107" s="6">
        <f t="shared" si="13"/>
        <v>0.1</v>
      </c>
      <c r="L107" s="6">
        <f t="shared" si="13"/>
        <v>5.45</v>
      </c>
      <c r="M107" s="6">
        <f t="shared" si="13"/>
        <v>413.5</v>
      </c>
      <c r="N107" s="6">
        <f t="shared" si="13"/>
        <v>1.71</v>
      </c>
    </row>
    <row r="108" spans="1:14" ht="15" thickBot="1" x14ac:dyDescent="0.35">
      <c r="A108" s="34"/>
      <c r="B108" s="40"/>
      <c r="C108" s="20"/>
      <c r="D108" s="5"/>
      <c r="E108" s="6"/>
      <c r="F108" s="6"/>
      <c r="G108" s="6"/>
      <c r="H108" s="6"/>
      <c r="I108" s="25"/>
      <c r="J108" s="43"/>
      <c r="K108" s="43"/>
      <c r="L108" s="43"/>
      <c r="M108" s="43"/>
      <c r="N108" s="43"/>
    </row>
    <row r="109" spans="1:14" ht="15" thickBot="1" x14ac:dyDescent="0.35">
      <c r="A109" s="34"/>
      <c r="B109" s="40"/>
      <c r="C109" s="20" t="s">
        <v>12</v>
      </c>
      <c r="D109" s="5"/>
      <c r="E109" s="17">
        <f t="shared" ref="E109:N109" si="14">E84+E90+E99+E107</f>
        <v>66.13</v>
      </c>
      <c r="F109" s="17">
        <f t="shared" si="14"/>
        <v>0.1</v>
      </c>
      <c r="G109" s="17">
        <f t="shared" si="14"/>
        <v>67.86</v>
      </c>
      <c r="H109" s="17">
        <f t="shared" si="14"/>
        <v>259.59000000000003</v>
      </c>
      <c r="I109" s="17">
        <f t="shared" si="14"/>
        <v>1694.7000000000003</v>
      </c>
      <c r="J109" s="17">
        <f t="shared" si="14"/>
        <v>0.73799999999999999</v>
      </c>
      <c r="K109" s="17">
        <f t="shared" si="14"/>
        <v>0.39</v>
      </c>
      <c r="L109" s="17">
        <f t="shared" si="14"/>
        <v>40.35</v>
      </c>
      <c r="M109" s="17">
        <f t="shared" si="14"/>
        <v>739.55</v>
      </c>
      <c r="N109" s="17">
        <f t="shared" si="14"/>
        <v>15.400000000000002</v>
      </c>
    </row>
    <row r="110" spans="1:14" ht="24.6" thickBot="1" x14ac:dyDescent="0.35">
      <c r="A110" s="34"/>
      <c r="B110" s="40"/>
      <c r="C110" s="20" t="s">
        <v>13</v>
      </c>
      <c r="D110" s="5"/>
      <c r="E110" s="48">
        <f>E109*4/H109</f>
        <v>1.0189914865749834</v>
      </c>
      <c r="F110" s="48"/>
      <c r="G110" s="48">
        <f>G109*4/H109</f>
        <v>1.0456489078932161</v>
      </c>
      <c r="H110" s="48">
        <v>4</v>
      </c>
      <c r="I110" s="23"/>
      <c r="J110" s="43"/>
      <c r="K110" s="43"/>
      <c r="L110" s="43"/>
      <c r="M110" s="43"/>
      <c r="N110" s="43"/>
    </row>
    <row r="111" spans="1:14" ht="15" thickBot="1" x14ac:dyDescent="0.35">
      <c r="A111" s="176" t="s">
        <v>18</v>
      </c>
      <c r="B111" s="176"/>
      <c r="C111" s="176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7"/>
    </row>
    <row r="112" spans="1:14" ht="15" thickBot="1" x14ac:dyDescent="0.35">
      <c r="A112" s="176" t="s">
        <v>6</v>
      </c>
      <c r="B112" s="176"/>
      <c r="C112" s="176"/>
      <c r="D112" s="176"/>
      <c r="E112" s="176"/>
      <c r="F112" s="176"/>
      <c r="G112" s="176"/>
      <c r="H112" s="176"/>
      <c r="I112" s="176"/>
      <c r="J112" s="176"/>
      <c r="K112" s="176"/>
      <c r="L112" s="176"/>
      <c r="M112" s="176"/>
      <c r="N112" s="177"/>
    </row>
    <row r="113" spans="1:14" ht="24.6" thickBot="1" x14ac:dyDescent="0.35">
      <c r="A113" s="34" t="s">
        <v>36</v>
      </c>
      <c r="B113" s="40">
        <v>189</v>
      </c>
      <c r="C113" s="20" t="s">
        <v>59</v>
      </c>
      <c r="D113" s="5" t="s">
        <v>83</v>
      </c>
      <c r="E113" s="5">
        <v>7.47</v>
      </c>
      <c r="F113" s="5">
        <v>0</v>
      </c>
      <c r="G113" s="5">
        <v>9.1999999999999993</v>
      </c>
      <c r="H113" s="5">
        <v>32.53</v>
      </c>
      <c r="I113" s="15">
        <v>244</v>
      </c>
      <c r="J113" s="37">
        <v>0.16</v>
      </c>
      <c r="K113" s="37">
        <v>0.1</v>
      </c>
      <c r="L113" s="37">
        <v>1.33</v>
      </c>
      <c r="M113" s="37">
        <v>146.66999999999999</v>
      </c>
      <c r="N113" s="37">
        <v>2.67</v>
      </c>
    </row>
    <row r="114" spans="1:14" ht="15" thickBot="1" x14ac:dyDescent="0.35">
      <c r="A114" s="34" t="s">
        <v>36</v>
      </c>
      <c r="B114" s="40">
        <v>433</v>
      </c>
      <c r="C114" s="20" t="s">
        <v>57</v>
      </c>
      <c r="D114" s="5">
        <v>180</v>
      </c>
      <c r="E114" s="5">
        <v>2.61</v>
      </c>
      <c r="F114" s="5">
        <v>0</v>
      </c>
      <c r="G114" s="5">
        <v>2.25</v>
      </c>
      <c r="H114" s="5">
        <v>22.32</v>
      </c>
      <c r="I114" s="15">
        <v>120.6</v>
      </c>
      <c r="J114" s="37">
        <v>0.04</v>
      </c>
      <c r="K114" s="37">
        <v>0.02</v>
      </c>
      <c r="L114" s="37">
        <v>1</v>
      </c>
      <c r="M114" s="37">
        <v>121</v>
      </c>
      <c r="N114" s="37">
        <v>1</v>
      </c>
    </row>
    <row r="115" spans="1:14" ht="15" thickBot="1" x14ac:dyDescent="0.35">
      <c r="A115" s="34" t="s">
        <v>37</v>
      </c>
      <c r="B115" s="40" t="s">
        <v>37</v>
      </c>
      <c r="C115" s="20" t="s">
        <v>7</v>
      </c>
      <c r="D115" s="5">
        <v>30</v>
      </c>
      <c r="E115" s="5">
        <v>2.63</v>
      </c>
      <c r="F115" s="5">
        <v>0</v>
      </c>
      <c r="G115" s="5">
        <v>1.3</v>
      </c>
      <c r="H115" s="5">
        <v>17.989999999999998</v>
      </c>
      <c r="I115" s="11">
        <v>91.7</v>
      </c>
      <c r="J115" s="37">
        <v>0.04</v>
      </c>
      <c r="K115" s="37">
        <v>0.01</v>
      </c>
      <c r="L115" s="37">
        <v>0</v>
      </c>
      <c r="M115" s="37">
        <v>7.6</v>
      </c>
      <c r="N115" s="37">
        <v>0.48</v>
      </c>
    </row>
    <row r="116" spans="1:14" ht="15" thickBot="1" x14ac:dyDescent="0.35">
      <c r="A116" s="34"/>
      <c r="B116" s="40"/>
      <c r="C116" s="74"/>
      <c r="D116" s="5"/>
      <c r="E116" s="5">
        <f t="shared" ref="E116:N116" si="15">SUM(E113:E115)</f>
        <v>12.71</v>
      </c>
      <c r="F116" s="5">
        <f t="shared" si="15"/>
        <v>0</v>
      </c>
      <c r="G116" s="5">
        <f t="shared" si="15"/>
        <v>12.75</v>
      </c>
      <c r="H116" s="5">
        <f t="shared" si="15"/>
        <v>72.84</v>
      </c>
      <c r="I116" s="23">
        <f t="shared" si="15"/>
        <v>456.3</v>
      </c>
      <c r="J116" s="23">
        <f t="shared" si="15"/>
        <v>0.24000000000000002</v>
      </c>
      <c r="K116" s="23">
        <f t="shared" si="15"/>
        <v>0.13</v>
      </c>
      <c r="L116" s="23">
        <f t="shared" si="15"/>
        <v>2.33</v>
      </c>
      <c r="M116" s="23">
        <f t="shared" si="15"/>
        <v>275.27</v>
      </c>
      <c r="N116" s="23">
        <f t="shared" si="15"/>
        <v>4.1500000000000004</v>
      </c>
    </row>
    <row r="117" spans="1:14" ht="15" thickBot="1" x14ac:dyDescent="0.35">
      <c r="A117" s="34"/>
      <c r="B117" s="41"/>
      <c r="C117" s="74"/>
      <c r="D117" s="5"/>
      <c r="E117" s="5"/>
      <c r="F117" s="5"/>
      <c r="G117" s="5"/>
      <c r="H117" s="5"/>
      <c r="I117" s="24"/>
      <c r="J117" s="43"/>
      <c r="K117" s="43"/>
      <c r="L117" s="43"/>
      <c r="M117" s="43"/>
      <c r="N117" s="43"/>
    </row>
    <row r="118" spans="1:14" ht="15" thickBot="1" x14ac:dyDescent="0.35">
      <c r="A118" s="175" t="s">
        <v>153</v>
      </c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176"/>
      <c r="M118" s="176"/>
      <c r="N118" s="177"/>
    </row>
    <row r="119" spans="1:14" ht="15" thickBot="1" x14ac:dyDescent="0.35">
      <c r="A119" s="34" t="s">
        <v>37</v>
      </c>
      <c r="B119" s="40" t="s">
        <v>37</v>
      </c>
      <c r="C119" s="20" t="s">
        <v>154</v>
      </c>
      <c r="D119" s="5">
        <v>75</v>
      </c>
      <c r="E119" s="5">
        <v>0.2</v>
      </c>
      <c r="F119" s="5">
        <v>0</v>
      </c>
      <c r="G119" s="5">
        <v>0.15</v>
      </c>
      <c r="H119" s="5">
        <v>5.15</v>
      </c>
      <c r="I119" s="15">
        <v>23.5</v>
      </c>
      <c r="J119" s="37">
        <v>0.02</v>
      </c>
      <c r="K119" s="37">
        <v>0.02</v>
      </c>
      <c r="L119" s="37">
        <v>3</v>
      </c>
      <c r="M119" s="37">
        <v>7.2</v>
      </c>
      <c r="N119" s="37">
        <v>1.38</v>
      </c>
    </row>
    <row r="120" spans="1:14" ht="15" thickBot="1" x14ac:dyDescent="0.35">
      <c r="A120" s="34"/>
      <c r="B120" s="34"/>
      <c r="C120" s="18"/>
      <c r="D120" s="15"/>
      <c r="E120" s="15"/>
      <c r="F120" s="15"/>
      <c r="G120" s="15"/>
      <c r="H120" s="15"/>
      <c r="I120" s="25"/>
      <c r="J120" s="43"/>
      <c r="K120" s="43"/>
      <c r="L120" s="43"/>
      <c r="M120" s="43"/>
      <c r="N120" s="43"/>
    </row>
    <row r="121" spans="1:14" ht="15" thickBot="1" x14ac:dyDescent="0.35">
      <c r="A121" s="34"/>
      <c r="B121" s="34"/>
      <c r="C121" s="18"/>
      <c r="D121" s="15"/>
      <c r="E121" s="15"/>
      <c r="F121" s="15"/>
      <c r="G121" s="15"/>
      <c r="H121" s="15"/>
      <c r="I121" s="25"/>
      <c r="J121" s="43"/>
      <c r="K121" s="43"/>
      <c r="L121" s="43"/>
      <c r="M121" s="43"/>
      <c r="N121" s="43"/>
    </row>
    <row r="122" spans="1:14" ht="15" thickBot="1" x14ac:dyDescent="0.35">
      <c r="A122" s="34"/>
      <c r="B122" s="34"/>
      <c r="C122" s="18"/>
      <c r="D122" s="15"/>
      <c r="E122" s="17">
        <f t="shared" ref="E122:N122" si="16">SUM(E119:E121)</f>
        <v>0.2</v>
      </c>
      <c r="F122" s="17">
        <f t="shared" si="16"/>
        <v>0</v>
      </c>
      <c r="G122" s="17">
        <f t="shared" si="16"/>
        <v>0.15</v>
      </c>
      <c r="H122" s="17">
        <f t="shared" si="16"/>
        <v>5.15</v>
      </c>
      <c r="I122" s="17">
        <f t="shared" si="16"/>
        <v>23.5</v>
      </c>
      <c r="J122" s="17">
        <f t="shared" si="16"/>
        <v>0.02</v>
      </c>
      <c r="K122" s="17">
        <f t="shared" si="16"/>
        <v>0.02</v>
      </c>
      <c r="L122" s="17">
        <f t="shared" si="16"/>
        <v>3</v>
      </c>
      <c r="M122" s="17">
        <f t="shared" si="16"/>
        <v>7.2</v>
      </c>
      <c r="N122" s="17">
        <f t="shared" si="16"/>
        <v>1.38</v>
      </c>
    </row>
    <row r="123" spans="1:14" ht="15" thickBot="1" x14ac:dyDescent="0.35">
      <c r="A123" s="176" t="s">
        <v>8</v>
      </c>
      <c r="B123" s="176"/>
      <c r="C123" s="176"/>
      <c r="D123" s="176"/>
      <c r="E123" s="176"/>
      <c r="F123" s="176"/>
      <c r="G123" s="176"/>
      <c r="H123" s="176"/>
      <c r="I123" s="176"/>
      <c r="J123" s="176"/>
      <c r="K123" s="176"/>
      <c r="L123" s="176"/>
      <c r="M123" s="176"/>
      <c r="N123" s="177"/>
    </row>
    <row r="124" spans="1:14" ht="15" thickBot="1" x14ac:dyDescent="0.35">
      <c r="A124" s="34" t="s">
        <v>36</v>
      </c>
      <c r="B124" s="41">
        <v>50</v>
      </c>
      <c r="C124" s="20" t="s">
        <v>41</v>
      </c>
      <c r="D124" s="5">
        <v>60</v>
      </c>
      <c r="E124" s="5">
        <v>0.48</v>
      </c>
      <c r="F124" s="5">
        <v>0</v>
      </c>
      <c r="G124" s="5">
        <v>6.06</v>
      </c>
      <c r="H124" s="5">
        <v>9.1199999999999992</v>
      </c>
      <c r="I124" s="15">
        <v>110.4</v>
      </c>
      <c r="J124" s="37">
        <v>0.02</v>
      </c>
      <c r="K124" s="37">
        <v>0.01</v>
      </c>
      <c r="L124" s="37">
        <v>4.2</v>
      </c>
      <c r="M124" s="37">
        <v>28.8</v>
      </c>
      <c r="N124" s="37">
        <v>1.1399999999999999</v>
      </c>
    </row>
    <row r="125" spans="1:14" ht="15" thickBot="1" x14ac:dyDescent="0.35">
      <c r="A125" s="34" t="s">
        <v>36</v>
      </c>
      <c r="B125" s="40" t="s">
        <v>53</v>
      </c>
      <c r="C125" s="20" t="s">
        <v>19</v>
      </c>
      <c r="D125" s="5" t="s">
        <v>81</v>
      </c>
      <c r="E125" s="5">
        <v>3.6</v>
      </c>
      <c r="F125" s="5">
        <v>0</v>
      </c>
      <c r="G125" s="5">
        <v>2.86</v>
      </c>
      <c r="H125" s="5">
        <v>19.5</v>
      </c>
      <c r="I125" s="15">
        <v>117</v>
      </c>
      <c r="J125" s="37">
        <v>0.13</v>
      </c>
      <c r="K125" s="37">
        <v>0.08</v>
      </c>
      <c r="L125" s="37">
        <v>12</v>
      </c>
      <c r="M125" s="37">
        <v>25</v>
      </c>
      <c r="N125" s="37">
        <v>1.2</v>
      </c>
    </row>
    <row r="126" spans="1:14" ht="24.6" thickBot="1" x14ac:dyDescent="0.35">
      <c r="A126" s="34" t="s">
        <v>36</v>
      </c>
      <c r="B126" s="40">
        <v>231</v>
      </c>
      <c r="C126" s="20" t="s">
        <v>68</v>
      </c>
      <c r="D126" s="5">
        <v>100</v>
      </c>
      <c r="E126" s="5">
        <v>10.9</v>
      </c>
      <c r="F126" s="5">
        <v>0</v>
      </c>
      <c r="G126" s="5">
        <v>4.8</v>
      </c>
      <c r="H126" s="5">
        <v>4.0999999999999996</v>
      </c>
      <c r="I126" s="15">
        <v>103</v>
      </c>
      <c r="J126" s="37">
        <v>0.04</v>
      </c>
      <c r="K126" s="37">
        <v>0.02</v>
      </c>
      <c r="L126" s="37">
        <v>2</v>
      </c>
      <c r="M126" s="37">
        <v>16.670000000000002</v>
      </c>
      <c r="N126" s="37">
        <v>0.47</v>
      </c>
    </row>
    <row r="127" spans="1:14" ht="24.6" thickBot="1" x14ac:dyDescent="0.35">
      <c r="A127" s="34" t="s">
        <v>36</v>
      </c>
      <c r="B127" s="34" t="s">
        <v>180</v>
      </c>
      <c r="C127" s="20" t="s">
        <v>179</v>
      </c>
      <c r="D127" s="5">
        <v>150</v>
      </c>
      <c r="E127" s="5">
        <v>3.4</v>
      </c>
      <c r="F127" s="5">
        <v>0</v>
      </c>
      <c r="G127" s="5">
        <v>6.7</v>
      </c>
      <c r="H127" s="5">
        <v>13.1</v>
      </c>
      <c r="I127" s="15">
        <v>128</v>
      </c>
      <c r="J127" s="37">
        <v>0.56000000000000005</v>
      </c>
      <c r="K127" s="37">
        <v>0.33</v>
      </c>
      <c r="L127" s="37">
        <v>11.1</v>
      </c>
      <c r="M127" s="37">
        <v>44.4</v>
      </c>
      <c r="N127" s="37">
        <v>1.1100000000000001</v>
      </c>
    </row>
    <row r="128" spans="1:14" ht="15" thickBot="1" x14ac:dyDescent="0.35">
      <c r="A128" s="34" t="s">
        <v>37</v>
      </c>
      <c r="B128" s="40" t="s">
        <v>37</v>
      </c>
      <c r="C128" s="20" t="s">
        <v>66</v>
      </c>
      <c r="D128" s="5">
        <v>180</v>
      </c>
      <c r="E128" s="5">
        <v>0.75</v>
      </c>
      <c r="F128" s="5">
        <v>0</v>
      </c>
      <c r="G128" s="5">
        <v>0.15</v>
      </c>
      <c r="H128" s="5">
        <v>14.85</v>
      </c>
      <c r="I128" s="15">
        <v>64.5</v>
      </c>
      <c r="J128" s="60">
        <v>0.02</v>
      </c>
      <c r="K128" s="60">
        <v>0.01</v>
      </c>
      <c r="L128" s="60">
        <v>3</v>
      </c>
      <c r="M128" s="60">
        <v>10.5</v>
      </c>
      <c r="N128" s="60">
        <v>2.1</v>
      </c>
    </row>
    <row r="129" spans="1:14" ht="15" thickBot="1" x14ac:dyDescent="0.35">
      <c r="A129" s="34" t="s">
        <v>37</v>
      </c>
      <c r="B129" s="40" t="s">
        <v>37</v>
      </c>
      <c r="C129" s="20" t="s">
        <v>7</v>
      </c>
      <c r="D129" s="5">
        <v>30</v>
      </c>
      <c r="E129" s="5">
        <v>2.63</v>
      </c>
      <c r="F129" s="5">
        <v>0</v>
      </c>
      <c r="G129" s="5">
        <v>1.3</v>
      </c>
      <c r="H129" s="5">
        <v>17.989999999999998</v>
      </c>
      <c r="I129" s="11">
        <v>91.7</v>
      </c>
      <c r="J129" s="37">
        <v>0.04</v>
      </c>
      <c r="K129" s="37">
        <v>0.01</v>
      </c>
      <c r="L129" s="37">
        <v>0</v>
      </c>
      <c r="M129" s="37">
        <v>7.6</v>
      </c>
      <c r="N129" s="37">
        <v>0.48</v>
      </c>
    </row>
    <row r="130" spans="1:14" ht="24.6" thickBot="1" x14ac:dyDescent="0.35">
      <c r="A130" s="34" t="s">
        <v>37</v>
      </c>
      <c r="B130" s="40" t="s">
        <v>37</v>
      </c>
      <c r="C130" s="20" t="s">
        <v>139</v>
      </c>
      <c r="D130" s="5">
        <v>45</v>
      </c>
      <c r="E130" s="5">
        <v>2.48</v>
      </c>
      <c r="F130" s="5">
        <v>0</v>
      </c>
      <c r="G130" s="5">
        <v>0.9</v>
      </c>
      <c r="H130" s="5">
        <v>25.05</v>
      </c>
      <c r="I130" s="15">
        <v>130.5</v>
      </c>
      <c r="J130" s="37">
        <v>0.08</v>
      </c>
      <c r="K130" s="37">
        <v>0.04</v>
      </c>
      <c r="L130" s="37">
        <v>0</v>
      </c>
      <c r="M130" s="37">
        <v>13.05</v>
      </c>
      <c r="N130" s="37">
        <v>1.62</v>
      </c>
    </row>
    <row r="131" spans="1:14" ht="15" thickBot="1" x14ac:dyDescent="0.35">
      <c r="A131" s="34"/>
      <c r="B131" s="40"/>
      <c r="C131" s="28"/>
      <c r="D131" s="5"/>
      <c r="E131" s="5">
        <f t="shared" ref="E131:N131" si="17">SUM(E124:E130)</f>
        <v>24.24</v>
      </c>
      <c r="F131" s="5">
        <f t="shared" si="17"/>
        <v>0</v>
      </c>
      <c r="G131" s="5">
        <f t="shared" si="17"/>
        <v>22.769999999999996</v>
      </c>
      <c r="H131" s="5">
        <f t="shared" si="17"/>
        <v>103.71</v>
      </c>
      <c r="I131" s="23">
        <f t="shared" si="17"/>
        <v>745.1</v>
      </c>
      <c r="J131" s="23">
        <f t="shared" si="17"/>
        <v>0.89</v>
      </c>
      <c r="K131" s="23">
        <f t="shared" si="17"/>
        <v>0.5</v>
      </c>
      <c r="L131" s="23">
        <f t="shared" si="17"/>
        <v>32.299999999999997</v>
      </c>
      <c r="M131" s="23">
        <f t="shared" si="17"/>
        <v>146.02000000000001</v>
      </c>
      <c r="N131" s="23">
        <f t="shared" si="17"/>
        <v>8.120000000000001</v>
      </c>
    </row>
    <row r="132" spans="1:14" ht="15" thickBot="1" x14ac:dyDescent="0.35">
      <c r="A132" s="34"/>
      <c r="B132" s="40"/>
      <c r="C132" s="28"/>
      <c r="D132" s="5"/>
      <c r="E132" s="5"/>
      <c r="F132" s="5"/>
      <c r="G132" s="5"/>
      <c r="H132" s="5"/>
      <c r="I132" s="24"/>
      <c r="J132" s="43"/>
      <c r="K132" s="43"/>
      <c r="L132" s="43"/>
      <c r="M132" s="43"/>
      <c r="N132" s="43"/>
    </row>
    <row r="133" spans="1:14" ht="15" thickBot="1" x14ac:dyDescent="0.35">
      <c r="A133" s="176" t="s">
        <v>9</v>
      </c>
      <c r="B133" s="176"/>
      <c r="C133" s="176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7"/>
    </row>
    <row r="134" spans="1:14" ht="24.6" thickBot="1" x14ac:dyDescent="0.35">
      <c r="A134" s="34" t="s">
        <v>36</v>
      </c>
      <c r="B134" s="40">
        <v>134</v>
      </c>
      <c r="C134" s="20" t="s">
        <v>96</v>
      </c>
      <c r="D134" s="5">
        <v>130</v>
      </c>
      <c r="E134" s="5">
        <v>3.25</v>
      </c>
      <c r="F134" s="5"/>
      <c r="G134" s="5">
        <v>8.9700000000000006</v>
      </c>
      <c r="H134" s="5">
        <v>19.100000000000001</v>
      </c>
      <c r="I134" s="15">
        <v>170</v>
      </c>
      <c r="J134" s="37">
        <v>0.11</v>
      </c>
      <c r="K134" s="37">
        <v>0.8</v>
      </c>
      <c r="L134" s="37">
        <v>9</v>
      </c>
      <c r="M134" s="37">
        <v>24</v>
      </c>
      <c r="N134" s="37">
        <v>1</v>
      </c>
    </row>
    <row r="135" spans="1:14" ht="27" customHeight="1" thickBot="1" x14ac:dyDescent="0.35">
      <c r="A135" s="34" t="s">
        <v>36</v>
      </c>
      <c r="B135" s="40">
        <v>445</v>
      </c>
      <c r="C135" s="20" t="s">
        <v>142</v>
      </c>
      <c r="D135" s="5" t="s">
        <v>95</v>
      </c>
      <c r="E135" s="5">
        <v>9.6199999999999992</v>
      </c>
      <c r="F135" s="5">
        <v>0</v>
      </c>
      <c r="G135" s="5">
        <v>9.02</v>
      </c>
      <c r="H135" s="5">
        <v>40.58</v>
      </c>
      <c r="I135" s="15">
        <v>362.05</v>
      </c>
      <c r="J135" s="37">
        <v>0.16</v>
      </c>
      <c r="K135" s="37">
        <v>0.12</v>
      </c>
      <c r="L135" s="37">
        <v>1.73</v>
      </c>
      <c r="M135" s="37">
        <v>109.2</v>
      </c>
      <c r="N135" s="37">
        <v>2.25</v>
      </c>
    </row>
    <row r="136" spans="1:14" ht="16.5" customHeight="1" thickBot="1" x14ac:dyDescent="0.35">
      <c r="A136" s="34" t="s">
        <v>36</v>
      </c>
      <c r="B136" s="40">
        <v>434</v>
      </c>
      <c r="C136" s="20" t="s">
        <v>63</v>
      </c>
      <c r="D136" s="5">
        <v>180</v>
      </c>
      <c r="E136" s="5">
        <v>6.1</v>
      </c>
      <c r="F136" s="5">
        <v>0</v>
      </c>
      <c r="G136" s="5">
        <v>5.3</v>
      </c>
      <c r="H136" s="5">
        <v>10.11</v>
      </c>
      <c r="I136" s="15">
        <v>113</v>
      </c>
      <c r="J136" s="37">
        <v>7.0000000000000007E-2</v>
      </c>
      <c r="K136" s="37">
        <v>0.05</v>
      </c>
      <c r="L136" s="37">
        <v>2.7</v>
      </c>
      <c r="M136" s="37">
        <v>226.8</v>
      </c>
      <c r="N136" s="37">
        <v>1.8</v>
      </c>
    </row>
    <row r="137" spans="1:14" ht="15" thickBot="1" x14ac:dyDescent="0.35">
      <c r="A137" s="34" t="s">
        <v>37</v>
      </c>
      <c r="B137" s="40" t="s">
        <v>37</v>
      </c>
      <c r="C137" s="20" t="s">
        <v>7</v>
      </c>
      <c r="D137" s="5">
        <v>25</v>
      </c>
      <c r="E137" s="5">
        <v>2.63</v>
      </c>
      <c r="F137" s="5">
        <v>0</v>
      </c>
      <c r="G137" s="5">
        <v>1.3</v>
      </c>
      <c r="H137" s="5">
        <v>17.989999999999998</v>
      </c>
      <c r="I137" s="11">
        <v>91.7</v>
      </c>
      <c r="J137" s="37">
        <v>0.04</v>
      </c>
      <c r="K137" s="37">
        <v>0.01</v>
      </c>
      <c r="L137" s="37">
        <v>0</v>
      </c>
      <c r="M137" s="37">
        <v>7.6</v>
      </c>
      <c r="N137" s="37">
        <v>0.48</v>
      </c>
    </row>
    <row r="138" spans="1:14" ht="15" thickBot="1" x14ac:dyDescent="0.35">
      <c r="A138" s="34"/>
      <c r="B138" s="40"/>
      <c r="C138" s="20"/>
      <c r="D138" s="5"/>
      <c r="E138" s="6"/>
      <c r="F138" s="6"/>
      <c r="G138" s="6"/>
      <c r="H138" s="6"/>
      <c r="I138" s="23"/>
      <c r="J138" s="43"/>
      <c r="K138" s="43"/>
      <c r="L138" s="43"/>
      <c r="M138" s="43"/>
      <c r="N138" s="43"/>
    </row>
    <row r="139" spans="1:14" ht="15" thickBot="1" x14ac:dyDescent="0.35">
      <c r="A139" s="34"/>
      <c r="B139" s="40"/>
      <c r="C139" s="20"/>
      <c r="D139" s="5"/>
      <c r="E139" s="6">
        <f t="shared" ref="E139:N139" si="18">E134+E135+E136+E137</f>
        <v>21.599999999999998</v>
      </c>
      <c r="F139" s="6">
        <f t="shared" si="18"/>
        <v>0</v>
      </c>
      <c r="G139" s="6">
        <f t="shared" si="18"/>
        <v>24.590000000000003</v>
      </c>
      <c r="H139" s="6">
        <f t="shared" si="18"/>
        <v>87.779999999999987</v>
      </c>
      <c r="I139" s="6">
        <f t="shared" si="18"/>
        <v>736.75</v>
      </c>
      <c r="J139" s="6">
        <f t="shared" si="18"/>
        <v>0.38</v>
      </c>
      <c r="K139" s="6">
        <f t="shared" si="18"/>
        <v>0.98000000000000009</v>
      </c>
      <c r="L139" s="6">
        <f t="shared" si="18"/>
        <v>13.43</v>
      </c>
      <c r="M139" s="6">
        <f t="shared" si="18"/>
        <v>367.6</v>
      </c>
      <c r="N139" s="6">
        <f t="shared" si="18"/>
        <v>5.5299999999999994</v>
      </c>
    </row>
    <row r="140" spans="1:14" ht="15" thickBot="1" x14ac:dyDescent="0.35">
      <c r="A140" s="34"/>
      <c r="B140" s="40"/>
      <c r="C140" s="20"/>
      <c r="D140" s="5"/>
      <c r="E140" s="5"/>
      <c r="F140" s="5"/>
      <c r="G140" s="5"/>
      <c r="H140" s="5"/>
      <c r="I140" s="24"/>
      <c r="J140" s="43"/>
      <c r="K140" s="43"/>
      <c r="L140" s="43"/>
      <c r="M140" s="43"/>
      <c r="N140" s="43"/>
    </row>
    <row r="141" spans="1:14" ht="15" thickBot="1" x14ac:dyDescent="0.35">
      <c r="A141" s="34"/>
      <c r="B141" s="40"/>
      <c r="C141" s="20" t="s">
        <v>12</v>
      </c>
      <c r="D141" s="5"/>
      <c r="E141" s="17">
        <f t="shared" ref="E141:N141" si="19">E116+E122+E131+E139</f>
        <v>58.75</v>
      </c>
      <c r="F141" s="17">
        <f t="shared" si="19"/>
        <v>0</v>
      </c>
      <c r="G141" s="17">
        <f t="shared" si="19"/>
        <v>60.26</v>
      </c>
      <c r="H141" s="17">
        <f t="shared" si="19"/>
        <v>269.47999999999996</v>
      </c>
      <c r="I141" s="17">
        <f t="shared" si="19"/>
        <v>1961.65</v>
      </c>
      <c r="J141" s="17">
        <f t="shared" si="19"/>
        <v>1.5299999999999998</v>
      </c>
      <c r="K141" s="17">
        <f t="shared" si="19"/>
        <v>1.6300000000000001</v>
      </c>
      <c r="L141" s="17">
        <f t="shared" si="19"/>
        <v>51.059999999999995</v>
      </c>
      <c r="M141" s="17">
        <f t="shared" si="19"/>
        <v>796.09</v>
      </c>
      <c r="N141" s="17">
        <f t="shared" si="19"/>
        <v>19.18</v>
      </c>
    </row>
    <row r="142" spans="1:14" ht="24.6" thickBot="1" x14ac:dyDescent="0.35">
      <c r="A142" s="34"/>
      <c r="B142" s="40"/>
      <c r="C142" s="20" t="s">
        <v>13</v>
      </c>
      <c r="D142" s="5"/>
      <c r="E142" s="48">
        <f>E141*4/H141</f>
        <v>0.87204987383108223</v>
      </c>
      <c r="F142" s="48"/>
      <c r="G142" s="48">
        <f>G141*4/H141</f>
        <v>0.89446341101380444</v>
      </c>
      <c r="H142" s="48">
        <v>4</v>
      </c>
      <c r="I142" s="15"/>
      <c r="J142" s="43"/>
      <c r="K142" s="43"/>
      <c r="L142" s="43"/>
      <c r="M142" s="43"/>
      <c r="N142" s="43"/>
    </row>
    <row r="143" spans="1:14" ht="15" thickBot="1" x14ac:dyDescent="0.35">
      <c r="A143" s="176" t="s">
        <v>21</v>
      </c>
      <c r="B143" s="176"/>
      <c r="C143" s="176"/>
      <c r="D143" s="176"/>
      <c r="E143" s="176"/>
      <c r="F143" s="176"/>
      <c r="G143" s="176"/>
      <c r="H143" s="176"/>
      <c r="I143" s="176"/>
      <c r="J143" s="176"/>
      <c r="K143" s="176"/>
      <c r="L143" s="176"/>
      <c r="M143" s="176"/>
      <c r="N143" s="177"/>
    </row>
    <row r="144" spans="1:14" ht="15" thickBot="1" x14ac:dyDescent="0.35">
      <c r="A144" s="176" t="s">
        <v>6</v>
      </c>
      <c r="B144" s="176"/>
      <c r="C144" s="176"/>
      <c r="D144" s="176"/>
      <c r="E144" s="176"/>
      <c r="F144" s="176"/>
      <c r="G144" s="176"/>
      <c r="H144" s="176"/>
      <c r="I144" s="176"/>
      <c r="J144" s="176"/>
      <c r="K144" s="176"/>
      <c r="L144" s="176"/>
      <c r="M144" s="176"/>
      <c r="N144" s="177"/>
    </row>
    <row r="145" spans="1:14" ht="24.6" thickBot="1" x14ac:dyDescent="0.35">
      <c r="A145" s="34" t="s">
        <v>36</v>
      </c>
      <c r="B145" s="40">
        <v>184</v>
      </c>
      <c r="C145" s="20" t="s">
        <v>60</v>
      </c>
      <c r="D145" s="5" t="s">
        <v>83</v>
      </c>
      <c r="E145" s="5">
        <v>9.07</v>
      </c>
      <c r="F145" s="5">
        <v>2.44</v>
      </c>
      <c r="G145" s="5">
        <v>9.4700000000000006</v>
      </c>
      <c r="H145" s="5">
        <v>35.869999999999997</v>
      </c>
      <c r="I145" s="15">
        <v>265.33</v>
      </c>
      <c r="J145" s="37">
        <v>0.19</v>
      </c>
      <c r="K145" s="37">
        <v>0.1</v>
      </c>
      <c r="L145" s="37">
        <v>1.33</v>
      </c>
      <c r="M145" s="37">
        <v>129.30000000000001</v>
      </c>
      <c r="N145" s="37">
        <v>4</v>
      </c>
    </row>
    <row r="146" spans="1:14" ht="15" thickBot="1" x14ac:dyDescent="0.35">
      <c r="A146" s="34" t="s">
        <v>36</v>
      </c>
      <c r="B146" s="40">
        <v>430</v>
      </c>
      <c r="C146" s="20" t="s">
        <v>10</v>
      </c>
      <c r="D146" s="5">
        <v>180</v>
      </c>
      <c r="E146" s="5">
        <v>0.1</v>
      </c>
      <c r="F146" s="5">
        <v>0</v>
      </c>
      <c r="G146" s="5">
        <v>0</v>
      </c>
      <c r="H146" s="5">
        <v>9.6999999999999993</v>
      </c>
      <c r="I146" s="15">
        <v>37</v>
      </c>
      <c r="J146" s="37">
        <v>0</v>
      </c>
      <c r="K146" s="37">
        <v>0</v>
      </c>
      <c r="L146" s="37">
        <v>0</v>
      </c>
      <c r="M146" s="37">
        <v>5</v>
      </c>
      <c r="N146" s="37">
        <v>1</v>
      </c>
    </row>
    <row r="147" spans="1:14" ht="15" thickBot="1" x14ac:dyDescent="0.35">
      <c r="A147" s="34" t="s">
        <v>36</v>
      </c>
      <c r="B147" s="40">
        <v>14</v>
      </c>
      <c r="C147" s="20" t="s">
        <v>42</v>
      </c>
      <c r="D147" s="5">
        <v>20</v>
      </c>
      <c r="E147" s="5">
        <v>5.36</v>
      </c>
      <c r="F147" s="5">
        <v>4.0199999999999996</v>
      </c>
      <c r="G147" s="5">
        <v>5.8</v>
      </c>
      <c r="H147" s="5">
        <v>0</v>
      </c>
      <c r="I147" s="15">
        <v>74</v>
      </c>
      <c r="J147" s="37">
        <v>0.01</v>
      </c>
      <c r="K147" s="37">
        <v>0.01</v>
      </c>
      <c r="L147" s="37">
        <v>0</v>
      </c>
      <c r="M147" s="37">
        <v>176</v>
      </c>
      <c r="N147" s="37">
        <v>0.2</v>
      </c>
    </row>
    <row r="148" spans="1:14" ht="15" thickBot="1" x14ac:dyDescent="0.35">
      <c r="A148" s="34" t="s">
        <v>37</v>
      </c>
      <c r="B148" s="40" t="s">
        <v>37</v>
      </c>
      <c r="C148" s="20" t="s">
        <v>7</v>
      </c>
      <c r="D148" s="5">
        <v>30</v>
      </c>
      <c r="E148" s="5">
        <v>2.63</v>
      </c>
      <c r="F148" s="5">
        <v>0</v>
      </c>
      <c r="G148" s="5">
        <v>1.3</v>
      </c>
      <c r="H148" s="5">
        <v>17.989999999999998</v>
      </c>
      <c r="I148" s="11">
        <v>91.7</v>
      </c>
      <c r="J148" s="37">
        <v>0.04</v>
      </c>
      <c r="K148" s="37">
        <v>0.01</v>
      </c>
      <c r="L148" s="37">
        <v>0</v>
      </c>
      <c r="M148" s="37">
        <v>7.6</v>
      </c>
      <c r="N148" s="37">
        <v>0.48</v>
      </c>
    </row>
    <row r="149" spans="1:14" ht="15" thickBot="1" x14ac:dyDescent="0.35">
      <c r="A149" s="34"/>
      <c r="B149" s="40"/>
      <c r="C149" s="74"/>
      <c r="D149" s="5"/>
      <c r="E149" s="5">
        <f t="shared" ref="E149:N149" si="20">SUM(E145:E148)</f>
        <v>17.16</v>
      </c>
      <c r="F149" s="5">
        <f t="shared" si="20"/>
        <v>6.4599999999999991</v>
      </c>
      <c r="G149" s="5">
        <f t="shared" si="20"/>
        <v>16.57</v>
      </c>
      <c r="H149" s="5">
        <f t="shared" si="20"/>
        <v>63.559999999999988</v>
      </c>
      <c r="I149" s="23">
        <f t="shared" si="20"/>
        <v>468.03</v>
      </c>
      <c r="J149" s="23">
        <f t="shared" si="20"/>
        <v>0.24000000000000002</v>
      </c>
      <c r="K149" s="23">
        <f t="shared" si="20"/>
        <v>0.12</v>
      </c>
      <c r="L149" s="23">
        <f t="shared" si="20"/>
        <v>1.33</v>
      </c>
      <c r="M149" s="23">
        <f t="shared" si="20"/>
        <v>317.90000000000003</v>
      </c>
      <c r="N149" s="23">
        <f t="shared" si="20"/>
        <v>5.68</v>
      </c>
    </row>
    <row r="150" spans="1:14" ht="15" thickBot="1" x14ac:dyDescent="0.35">
      <c r="A150" s="34"/>
      <c r="B150" s="40"/>
      <c r="C150" s="74"/>
      <c r="D150" s="5"/>
      <c r="E150" s="5"/>
      <c r="F150" s="5"/>
      <c r="G150" s="5"/>
      <c r="H150" s="5"/>
      <c r="I150" s="24"/>
      <c r="J150" s="43"/>
      <c r="K150" s="43"/>
      <c r="L150" s="43"/>
      <c r="M150" s="43"/>
      <c r="N150" s="43"/>
    </row>
    <row r="151" spans="1:14" ht="15" thickBot="1" x14ac:dyDescent="0.35">
      <c r="A151" s="175" t="s">
        <v>153</v>
      </c>
      <c r="B151" s="176"/>
      <c r="C151" s="176"/>
      <c r="D151" s="176"/>
      <c r="E151" s="176"/>
      <c r="F151" s="176"/>
      <c r="G151" s="176"/>
      <c r="H151" s="176"/>
      <c r="I151" s="176"/>
      <c r="J151" s="176"/>
      <c r="K151" s="176"/>
      <c r="L151" s="176"/>
      <c r="M151" s="176"/>
      <c r="N151" s="177"/>
    </row>
    <row r="152" spans="1:14" ht="15" thickBot="1" x14ac:dyDescent="0.35">
      <c r="A152" s="34" t="s">
        <v>36</v>
      </c>
      <c r="B152" s="40">
        <v>435</v>
      </c>
      <c r="C152" s="20" t="s">
        <v>151</v>
      </c>
      <c r="D152" s="5">
        <v>180</v>
      </c>
      <c r="E152" s="16">
        <v>5.33</v>
      </c>
      <c r="F152" s="16"/>
      <c r="G152" s="16">
        <v>1.95</v>
      </c>
      <c r="H152" s="16">
        <v>7.67</v>
      </c>
      <c r="I152" s="26">
        <v>148.19999999999999</v>
      </c>
      <c r="J152" s="37">
        <v>0.06</v>
      </c>
      <c r="K152" s="37">
        <v>0.03</v>
      </c>
      <c r="L152" s="37">
        <v>1.45</v>
      </c>
      <c r="M152" s="37">
        <v>182</v>
      </c>
      <c r="N152" s="37">
        <v>0</v>
      </c>
    </row>
    <row r="153" spans="1:14" ht="15" thickBot="1" x14ac:dyDescent="0.35">
      <c r="A153" s="34" t="s">
        <v>37</v>
      </c>
      <c r="B153" s="40" t="s">
        <v>37</v>
      </c>
      <c r="C153" s="20" t="s">
        <v>140</v>
      </c>
      <c r="D153" s="5">
        <v>30</v>
      </c>
      <c r="E153" s="5">
        <v>0.7</v>
      </c>
      <c r="F153" s="5">
        <v>0</v>
      </c>
      <c r="G153" s="5">
        <v>0.8</v>
      </c>
      <c r="H153" s="5">
        <v>18.600000000000001</v>
      </c>
      <c r="I153" s="15">
        <v>85</v>
      </c>
      <c r="J153" s="37">
        <v>0.03</v>
      </c>
      <c r="K153" s="37">
        <v>0.02</v>
      </c>
      <c r="L153" s="37">
        <v>0</v>
      </c>
      <c r="M153" s="37">
        <v>8.6999999999999993</v>
      </c>
      <c r="N153" s="37">
        <v>0.63</v>
      </c>
    </row>
    <row r="154" spans="1:14" ht="15" thickBot="1" x14ac:dyDescent="0.35">
      <c r="A154" s="34"/>
      <c r="B154" s="34"/>
      <c r="C154" s="18"/>
      <c r="D154" s="15"/>
      <c r="E154" s="15"/>
      <c r="F154" s="15"/>
      <c r="G154" s="15"/>
      <c r="H154" s="15"/>
      <c r="I154" s="25"/>
      <c r="J154" s="43"/>
      <c r="K154" s="43"/>
      <c r="L154" s="43"/>
      <c r="M154" s="43"/>
      <c r="N154" s="43"/>
    </row>
    <row r="155" spans="1:14" ht="15" thickBot="1" x14ac:dyDescent="0.35">
      <c r="A155" s="34"/>
      <c r="B155" s="34"/>
      <c r="C155" s="18"/>
      <c r="D155" s="15"/>
      <c r="E155" s="17">
        <f t="shared" ref="E155:N155" si="21">SUM(E152:E154)</f>
        <v>6.03</v>
      </c>
      <c r="F155" s="17">
        <f t="shared" si="21"/>
        <v>0</v>
      </c>
      <c r="G155" s="17">
        <f t="shared" si="21"/>
        <v>2.75</v>
      </c>
      <c r="H155" s="17">
        <f t="shared" si="21"/>
        <v>26.270000000000003</v>
      </c>
      <c r="I155" s="17">
        <f t="shared" si="21"/>
        <v>233.2</v>
      </c>
      <c r="J155" s="17">
        <f t="shared" si="21"/>
        <v>0.09</v>
      </c>
      <c r="K155" s="17">
        <f t="shared" si="21"/>
        <v>0.05</v>
      </c>
      <c r="L155" s="17">
        <f t="shared" si="21"/>
        <v>1.45</v>
      </c>
      <c r="M155" s="17">
        <f t="shared" si="21"/>
        <v>190.7</v>
      </c>
      <c r="N155" s="17">
        <f t="shared" si="21"/>
        <v>0.63</v>
      </c>
    </row>
    <row r="156" spans="1:14" ht="15" thickBot="1" x14ac:dyDescent="0.35">
      <c r="A156" s="176" t="s">
        <v>8</v>
      </c>
      <c r="B156" s="176"/>
      <c r="C156" s="176"/>
      <c r="D156" s="176"/>
      <c r="E156" s="176"/>
      <c r="F156" s="176"/>
      <c r="G156" s="176"/>
      <c r="H156" s="176"/>
      <c r="I156" s="176"/>
      <c r="J156" s="176"/>
      <c r="K156" s="176"/>
      <c r="L156" s="176"/>
      <c r="M156" s="176"/>
      <c r="N156" s="177"/>
    </row>
    <row r="157" spans="1:14" ht="24.6" thickBot="1" x14ac:dyDescent="0.35">
      <c r="A157" s="34" t="s">
        <v>38</v>
      </c>
      <c r="B157" s="34">
        <v>71</v>
      </c>
      <c r="C157" s="20" t="s">
        <v>152</v>
      </c>
      <c r="D157" s="5">
        <v>60</v>
      </c>
      <c r="E157" s="5">
        <v>0.6</v>
      </c>
      <c r="F157" s="5">
        <v>0</v>
      </c>
      <c r="G157" s="5">
        <v>4.2</v>
      </c>
      <c r="H157" s="5">
        <v>6.27</v>
      </c>
      <c r="I157" s="11">
        <v>65.400000000000006</v>
      </c>
      <c r="J157" s="37">
        <v>0.02</v>
      </c>
      <c r="K157" s="37">
        <v>0.01</v>
      </c>
      <c r="L157" s="37">
        <v>4.2</v>
      </c>
      <c r="M157" s="37">
        <v>28.8</v>
      </c>
      <c r="N157" s="37">
        <v>1.1399999999999999</v>
      </c>
    </row>
    <row r="158" spans="1:14" ht="24.6" thickBot="1" x14ac:dyDescent="0.35">
      <c r="A158" s="34" t="s">
        <v>36</v>
      </c>
      <c r="B158" s="40">
        <v>91</v>
      </c>
      <c r="C158" s="20" t="s">
        <v>22</v>
      </c>
      <c r="D158" s="5" t="s">
        <v>82</v>
      </c>
      <c r="E158" s="5">
        <v>3</v>
      </c>
      <c r="F158" s="5">
        <v>0.28000000000000003</v>
      </c>
      <c r="G158" s="5">
        <v>5.8</v>
      </c>
      <c r="H158" s="5">
        <v>17.2</v>
      </c>
      <c r="I158" s="15">
        <v>133</v>
      </c>
      <c r="J158" s="37">
        <v>0.09</v>
      </c>
      <c r="K158" s="37">
        <v>0.05</v>
      </c>
      <c r="L158" s="37">
        <v>8</v>
      </c>
      <c r="M158" s="37">
        <v>34</v>
      </c>
      <c r="N158" s="37">
        <v>1</v>
      </c>
    </row>
    <row r="159" spans="1:14" ht="15" thickBot="1" x14ac:dyDescent="0.35">
      <c r="A159" s="34" t="s">
        <v>36</v>
      </c>
      <c r="B159" s="40">
        <v>258</v>
      </c>
      <c r="C159" s="20" t="s">
        <v>98</v>
      </c>
      <c r="D159" s="5">
        <v>250</v>
      </c>
      <c r="E159" s="5">
        <v>28.13</v>
      </c>
      <c r="F159" s="5">
        <v>1.58</v>
      </c>
      <c r="G159" s="5">
        <v>26.88</v>
      </c>
      <c r="H159" s="5">
        <v>22.38</v>
      </c>
      <c r="I159" s="15">
        <v>443.38</v>
      </c>
      <c r="J159" s="37">
        <v>0.17</v>
      </c>
      <c r="K159" s="37">
        <v>0.1</v>
      </c>
      <c r="L159" s="37">
        <v>8.33</v>
      </c>
      <c r="M159" s="37">
        <v>35</v>
      </c>
      <c r="N159" s="37">
        <v>5</v>
      </c>
    </row>
    <row r="160" spans="1:14" ht="24.6" thickBot="1" x14ac:dyDescent="0.35">
      <c r="A160" s="34" t="s">
        <v>36</v>
      </c>
      <c r="B160" s="41">
        <v>406</v>
      </c>
      <c r="C160" s="20" t="s">
        <v>193</v>
      </c>
      <c r="D160" s="5">
        <v>180</v>
      </c>
      <c r="E160" s="5">
        <v>0.53</v>
      </c>
      <c r="F160" s="5">
        <v>0</v>
      </c>
      <c r="G160" s="5">
        <v>0.08</v>
      </c>
      <c r="H160" s="5">
        <v>27.75</v>
      </c>
      <c r="I160" s="15">
        <v>113.25</v>
      </c>
      <c r="J160" s="37">
        <v>0.01</v>
      </c>
      <c r="K160" s="37">
        <v>0.01</v>
      </c>
      <c r="L160" s="37">
        <v>0</v>
      </c>
      <c r="M160" s="37">
        <v>21</v>
      </c>
      <c r="N160" s="37">
        <v>0.3</v>
      </c>
    </row>
    <row r="161" spans="1:14" ht="15" thickBot="1" x14ac:dyDescent="0.35">
      <c r="A161" s="34" t="s">
        <v>37</v>
      </c>
      <c r="B161" s="40" t="s">
        <v>37</v>
      </c>
      <c r="C161" s="20" t="s">
        <v>7</v>
      </c>
      <c r="D161" s="5">
        <v>25</v>
      </c>
      <c r="E161" s="5">
        <v>2.63</v>
      </c>
      <c r="F161" s="5">
        <v>0</v>
      </c>
      <c r="G161" s="5">
        <v>1.3</v>
      </c>
      <c r="H161" s="5">
        <v>17.989999999999998</v>
      </c>
      <c r="I161" s="11">
        <v>91.7</v>
      </c>
      <c r="J161" s="37">
        <v>0.04</v>
      </c>
      <c r="K161" s="37">
        <v>0.01</v>
      </c>
      <c r="L161" s="37">
        <v>0</v>
      </c>
      <c r="M161" s="37">
        <v>7.6</v>
      </c>
      <c r="N161" s="37">
        <v>0.48</v>
      </c>
    </row>
    <row r="162" spans="1:14" ht="24.6" thickBot="1" x14ac:dyDescent="0.35">
      <c r="A162" s="34" t="s">
        <v>37</v>
      </c>
      <c r="B162" s="40" t="s">
        <v>37</v>
      </c>
      <c r="C162" s="20" t="s">
        <v>139</v>
      </c>
      <c r="D162" s="5">
        <v>45</v>
      </c>
      <c r="E162" s="5">
        <v>2.48</v>
      </c>
      <c r="F162" s="5">
        <v>0</v>
      </c>
      <c r="G162" s="5">
        <v>0.9</v>
      </c>
      <c r="H162" s="5">
        <v>25.05</v>
      </c>
      <c r="I162" s="15">
        <v>130.5</v>
      </c>
      <c r="J162" s="37">
        <v>0.08</v>
      </c>
      <c r="K162" s="37">
        <v>0.04</v>
      </c>
      <c r="L162" s="37">
        <v>0</v>
      </c>
      <c r="M162" s="37">
        <v>13.05</v>
      </c>
      <c r="N162" s="37">
        <v>1.62</v>
      </c>
    </row>
    <row r="163" spans="1:14" ht="15" thickBot="1" x14ac:dyDescent="0.35">
      <c r="A163" s="34"/>
      <c r="B163" s="40"/>
      <c r="C163" s="20"/>
      <c r="D163" s="5"/>
      <c r="E163" s="5">
        <f t="shared" ref="E163:N163" si="22">SUM(E157:E162)</f>
        <v>37.369999999999997</v>
      </c>
      <c r="F163" s="5">
        <f t="shared" si="22"/>
        <v>1.86</v>
      </c>
      <c r="G163" s="5">
        <f t="shared" si="22"/>
        <v>39.159999999999989</v>
      </c>
      <c r="H163" s="5">
        <f t="shared" si="22"/>
        <v>116.63999999999999</v>
      </c>
      <c r="I163" s="23">
        <f t="shared" si="22"/>
        <v>977.23</v>
      </c>
      <c r="J163" s="23">
        <f t="shared" si="22"/>
        <v>0.41000000000000003</v>
      </c>
      <c r="K163" s="23">
        <f t="shared" si="22"/>
        <v>0.22000000000000003</v>
      </c>
      <c r="L163" s="23">
        <f t="shared" si="22"/>
        <v>20.53</v>
      </c>
      <c r="M163" s="23">
        <f t="shared" si="22"/>
        <v>139.44999999999999</v>
      </c>
      <c r="N163" s="23">
        <f t="shared" si="22"/>
        <v>9.5399999999999991</v>
      </c>
    </row>
    <row r="164" spans="1:14" ht="15" thickBot="1" x14ac:dyDescent="0.35">
      <c r="A164" s="34"/>
      <c r="B164" s="40"/>
      <c r="C164" s="20"/>
      <c r="D164" s="5"/>
      <c r="E164" s="6"/>
      <c r="F164" s="6"/>
      <c r="G164" s="6"/>
      <c r="H164" s="6"/>
      <c r="I164" s="24"/>
      <c r="J164" s="43"/>
      <c r="K164" s="43"/>
      <c r="L164" s="43"/>
      <c r="M164" s="43"/>
      <c r="N164" s="43"/>
    </row>
    <row r="165" spans="1:14" ht="15" thickBot="1" x14ac:dyDescent="0.35">
      <c r="A165" s="176" t="s">
        <v>9</v>
      </c>
      <c r="B165" s="176"/>
      <c r="C165" s="176"/>
      <c r="D165" s="176"/>
      <c r="E165" s="176"/>
      <c r="F165" s="176"/>
      <c r="G165" s="176"/>
      <c r="H165" s="176"/>
      <c r="I165" s="176"/>
      <c r="J165" s="176"/>
      <c r="K165" s="176"/>
      <c r="L165" s="176"/>
      <c r="M165" s="176"/>
      <c r="N165" s="177"/>
    </row>
    <row r="166" spans="1:14" ht="15" thickBot="1" x14ac:dyDescent="0.35">
      <c r="A166" s="34" t="s">
        <v>36</v>
      </c>
      <c r="B166" s="44">
        <v>252</v>
      </c>
      <c r="C166" s="20" t="s">
        <v>148</v>
      </c>
      <c r="D166" s="5">
        <v>25</v>
      </c>
      <c r="E166" s="5">
        <v>6.25</v>
      </c>
      <c r="F166" s="5"/>
      <c r="G166" s="5">
        <v>4.2</v>
      </c>
      <c r="H166" s="5">
        <v>0</v>
      </c>
      <c r="I166" s="74">
        <v>63.5</v>
      </c>
      <c r="J166" s="37">
        <v>1.4999999999999999E-2</v>
      </c>
      <c r="K166" s="37">
        <v>0.01</v>
      </c>
      <c r="L166" s="37">
        <v>0</v>
      </c>
      <c r="M166" s="37">
        <v>7.5</v>
      </c>
      <c r="N166" s="37">
        <v>0.5</v>
      </c>
    </row>
    <row r="167" spans="1:14" ht="24.6" thickBot="1" x14ac:dyDescent="0.35">
      <c r="A167" s="34" t="s">
        <v>36</v>
      </c>
      <c r="B167" s="44">
        <v>129</v>
      </c>
      <c r="C167" s="20" t="s">
        <v>70</v>
      </c>
      <c r="D167" s="5">
        <v>150</v>
      </c>
      <c r="E167" s="5">
        <v>1.68</v>
      </c>
      <c r="F167" s="5">
        <v>0</v>
      </c>
      <c r="G167" s="5">
        <v>1.36</v>
      </c>
      <c r="H167" s="5">
        <v>7.2</v>
      </c>
      <c r="I167" s="74">
        <v>49.6</v>
      </c>
      <c r="J167" s="37">
        <v>0.04</v>
      </c>
      <c r="K167" s="37">
        <v>0.02</v>
      </c>
      <c r="L167" s="37">
        <v>6.4</v>
      </c>
      <c r="M167" s="37">
        <v>43.2</v>
      </c>
      <c r="N167" s="37">
        <v>0.8</v>
      </c>
    </row>
    <row r="168" spans="1:14" ht="24.6" thickBot="1" x14ac:dyDescent="0.35">
      <c r="A168" s="34" t="s">
        <v>36</v>
      </c>
      <c r="B168" s="40">
        <v>269</v>
      </c>
      <c r="C168" s="20" t="s">
        <v>99</v>
      </c>
      <c r="D168" s="5" t="s">
        <v>100</v>
      </c>
      <c r="E168" s="16">
        <v>5.32</v>
      </c>
      <c r="F168" s="16"/>
      <c r="G168" s="16">
        <v>2.8</v>
      </c>
      <c r="H168" s="16">
        <v>48.72</v>
      </c>
      <c r="I168" s="26">
        <v>236.6</v>
      </c>
      <c r="J168" s="37">
        <v>0.04</v>
      </c>
      <c r="K168" s="37">
        <v>0.03</v>
      </c>
      <c r="L168" s="37">
        <v>12.6</v>
      </c>
      <c r="M168" s="37">
        <v>86.8</v>
      </c>
      <c r="N168" s="37">
        <v>1.4</v>
      </c>
    </row>
    <row r="169" spans="1:14" ht="24.6" thickBot="1" x14ac:dyDescent="0.35">
      <c r="A169" s="34" t="s">
        <v>36</v>
      </c>
      <c r="B169" s="40">
        <v>435</v>
      </c>
      <c r="C169" s="20" t="s">
        <v>76</v>
      </c>
      <c r="D169" s="5" t="s">
        <v>192</v>
      </c>
      <c r="E169" s="5">
        <v>5.4</v>
      </c>
      <c r="F169" s="5">
        <v>0</v>
      </c>
      <c r="G169" s="5">
        <v>0.18</v>
      </c>
      <c r="H169" s="5">
        <v>7.2</v>
      </c>
      <c r="I169" s="15">
        <v>55.8</v>
      </c>
      <c r="J169" s="37">
        <v>7.0000000000000007E-2</v>
      </c>
      <c r="K169" s="37">
        <v>0.04</v>
      </c>
      <c r="L169" s="37">
        <v>1.8</v>
      </c>
      <c r="M169" s="37">
        <v>226.8</v>
      </c>
      <c r="N169" s="37">
        <v>0</v>
      </c>
    </row>
    <row r="170" spans="1:14" ht="15" thickBot="1" x14ac:dyDescent="0.35">
      <c r="A170" s="34" t="s">
        <v>37</v>
      </c>
      <c r="B170" s="40" t="s">
        <v>37</v>
      </c>
      <c r="C170" s="20" t="s">
        <v>7</v>
      </c>
      <c r="D170" s="5">
        <v>30</v>
      </c>
      <c r="E170" s="5">
        <v>2.63</v>
      </c>
      <c r="F170" s="5">
        <v>0</v>
      </c>
      <c r="G170" s="5">
        <v>1.3</v>
      </c>
      <c r="H170" s="5">
        <v>17.989999999999998</v>
      </c>
      <c r="I170" s="11">
        <v>91.7</v>
      </c>
      <c r="J170" s="37">
        <v>0.04</v>
      </c>
      <c r="K170" s="37">
        <v>0.01</v>
      </c>
      <c r="L170" s="37">
        <v>0</v>
      </c>
      <c r="M170" s="37">
        <v>7.6</v>
      </c>
      <c r="N170" s="37">
        <v>0.48</v>
      </c>
    </row>
    <row r="171" spans="1:14" ht="15" thickBot="1" x14ac:dyDescent="0.35">
      <c r="A171" s="34" t="s">
        <v>37</v>
      </c>
      <c r="B171" s="40" t="s">
        <v>37</v>
      </c>
      <c r="C171" s="20" t="s">
        <v>11</v>
      </c>
      <c r="D171" s="5">
        <v>100</v>
      </c>
      <c r="E171" s="5">
        <v>1.44</v>
      </c>
      <c r="F171" s="5">
        <v>0</v>
      </c>
      <c r="G171" s="5">
        <v>0.48</v>
      </c>
      <c r="H171" s="5">
        <v>20.16</v>
      </c>
      <c r="I171" s="15">
        <v>92.16</v>
      </c>
      <c r="J171" s="37">
        <v>0.05</v>
      </c>
      <c r="K171" s="37">
        <v>0.06</v>
      </c>
      <c r="L171" s="37">
        <v>12</v>
      </c>
      <c r="M171" s="37">
        <v>9.6</v>
      </c>
      <c r="N171" s="37">
        <v>0.72</v>
      </c>
    </row>
    <row r="172" spans="1:14" ht="15" thickBot="1" x14ac:dyDescent="0.35">
      <c r="A172" s="34"/>
      <c r="B172" s="40"/>
      <c r="C172" s="20"/>
      <c r="D172" s="5"/>
      <c r="E172" s="17">
        <f t="shared" ref="E172:N172" si="23">E166+E167+E168+E169+E170+E171</f>
        <v>22.72</v>
      </c>
      <c r="F172" s="17">
        <f t="shared" si="23"/>
        <v>0</v>
      </c>
      <c r="G172" s="17">
        <f t="shared" si="23"/>
        <v>10.32</v>
      </c>
      <c r="H172" s="17">
        <f t="shared" si="23"/>
        <v>101.27</v>
      </c>
      <c r="I172" s="17">
        <f t="shared" si="23"/>
        <v>589.36</v>
      </c>
      <c r="J172" s="17">
        <f t="shared" si="23"/>
        <v>0.255</v>
      </c>
      <c r="K172" s="17">
        <f t="shared" si="23"/>
        <v>0.16999999999999998</v>
      </c>
      <c r="L172" s="17">
        <f t="shared" si="23"/>
        <v>32.799999999999997</v>
      </c>
      <c r="M172" s="17">
        <f t="shared" si="23"/>
        <v>381.50000000000006</v>
      </c>
      <c r="N172" s="17">
        <f t="shared" si="23"/>
        <v>3.9000000000000004</v>
      </c>
    </row>
    <row r="173" spans="1:14" ht="15" thickBot="1" x14ac:dyDescent="0.35">
      <c r="A173" s="34"/>
      <c r="B173" s="40"/>
      <c r="C173" s="20"/>
      <c r="D173" s="5"/>
      <c r="E173" s="5"/>
      <c r="F173" s="5"/>
      <c r="G173" s="5"/>
      <c r="H173" s="5"/>
      <c r="I173" s="24"/>
      <c r="J173" s="43"/>
      <c r="K173" s="43"/>
      <c r="L173" s="43"/>
      <c r="M173" s="43"/>
      <c r="N173" s="43"/>
    </row>
    <row r="174" spans="1:14" ht="15" thickBot="1" x14ac:dyDescent="0.35">
      <c r="A174" s="34"/>
      <c r="B174" s="40"/>
      <c r="C174" s="20" t="s">
        <v>12</v>
      </c>
      <c r="D174" s="5"/>
      <c r="E174" s="17">
        <f t="shared" ref="E174:N174" si="24">E149+E155+E163+E172</f>
        <v>83.28</v>
      </c>
      <c r="F174" s="17">
        <f t="shared" si="24"/>
        <v>8.3199999999999985</v>
      </c>
      <c r="G174" s="17">
        <f t="shared" si="24"/>
        <v>68.799999999999983</v>
      </c>
      <c r="H174" s="17">
        <f t="shared" si="24"/>
        <v>307.73999999999995</v>
      </c>
      <c r="I174" s="17">
        <f t="shared" si="24"/>
        <v>2267.8200000000002</v>
      </c>
      <c r="J174" s="17">
        <f t="shared" si="24"/>
        <v>0.995</v>
      </c>
      <c r="K174" s="17">
        <f t="shared" si="24"/>
        <v>0.56000000000000005</v>
      </c>
      <c r="L174" s="17">
        <f t="shared" si="24"/>
        <v>56.11</v>
      </c>
      <c r="M174" s="17">
        <f t="shared" si="24"/>
        <v>1029.55</v>
      </c>
      <c r="N174" s="17">
        <f t="shared" si="24"/>
        <v>19.75</v>
      </c>
    </row>
    <row r="175" spans="1:14" ht="24.6" thickBot="1" x14ac:dyDescent="0.35">
      <c r="A175" s="34"/>
      <c r="B175" s="40"/>
      <c r="C175" s="20" t="s">
        <v>24</v>
      </c>
      <c r="D175" s="5"/>
      <c r="E175" s="48">
        <f>E174*4/H174</f>
        <v>1.0824722168063952</v>
      </c>
      <c r="F175" s="48"/>
      <c r="G175" s="48">
        <f>G174*4/H174</f>
        <v>0.89426138948462985</v>
      </c>
      <c r="H175" s="48">
        <v>4</v>
      </c>
      <c r="I175" s="15"/>
      <c r="J175" s="43"/>
      <c r="K175" s="43"/>
      <c r="L175" s="43"/>
      <c r="M175" s="43"/>
      <c r="N175" s="43"/>
    </row>
    <row r="176" spans="1:14" ht="15" thickBot="1" x14ac:dyDescent="0.35">
      <c r="A176" s="176" t="s">
        <v>25</v>
      </c>
      <c r="B176" s="176"/>
      <c r="C176" s="176"/>
      <c r="D176" s="176"/>
      <c r="E176" s="176"/>
      <c r="F176" s="176"/>
      <c r="G176" s="176"/>
      <c r="H176" s="176"/>
      <c r="I176" s="176"/>
      <c r="J176" s="176"/>
      <c r="K176" s="176"/>
      <c r="L176" s="176"/>
      <c r="M176" s="176"/>
      <c r="N176" s="177"/>
    </row>
    <row r="177" spans="1:14" ht="15" thickBot="1" x14ac:dyDescent="0.35">
      <c r="A177" s="176" t="s">
        <v>6</v>
      </c>
      <c r="B177" s="176"/>
      <c r="C177" s="176"/>
      <c r="D177" s="176"/>
      <c r="E177" s="176"/>
      <c r="F177" s="176"/>
      <c r="G177" s="176"/>
      <c r="H177" s="176"/>
      <c r="I177" s="176"/>
      <c r="J177" s="176"/>
      <c r="K177" s="176"/>
      <c r="L177" s="176"/>
      <c r="M177" s="176"/>
      <c r="N177" s="177"/>
    </row>
    <row r="178" spans="1:14" ht="15.75" customHeight="1" thickBot="1" x14ac:dyDescent="0.35">
      <c r="A178" s="34" t="s">
        <v>141</v>
      </c>
      <c r="B178" s="41">
        <v>286</v>
      </c>
      <c r="C178" s="20" t="s">
        <v>101</v>
      </c>
      <c r="D178" s="5">
        <v>110</v>
      </c>
      <c r="E178" s="5">
        <v>15.51</v>
      </c>
      <c r="F178" s="5">
        <v>0</v>
      </c>
      <c r="G178" s="5">
        <v>19.690000000000001</v>
      </c>
      <c r="H178" s="5">
        <v>1.87</v>
      </c>
      <c r="I178" s="15">
        <v>244.2</v>
      </c>
      <c r="J178" s="37">
        <v>0.1</v>
      </c>
      <c r="K178" s="37">
        <v>0.06</v>
      </c>
      <c r="L178" s="37">
        <v>0</v>
      </c>
      <c r="M178" s="37">
        <v>122</v>
      </c>
      <c r="N178" s="37">
        <v>5.08</v>
      </c>
    </row>
    <row r="179" spans="1:14" ht="15" thickBot="1" x14ac:dyDescent="0.35">
      <c r="A179" s="34" t="s">
        <v>36</v>
      </c>
      <c r="B179" s="40">
        <v>433</v>
      </c>
      <c r="C179" s="20" t="s">
        <v>57</v>
      </c>
      <c r="D179" s="5">
        <v>180</v>
      </c>
      <c r="E179" s="5">
        <v>2.61</v>
      </c>
      <c r="F179" s="5">
        <v>0</v>
      </c>
      <c r="G179" s="5">
        <v>2.25</v>
      </c>
      <c r="H179" s="5">
        <v>22.32</v>
      </c>
      <c r="I179" s="15">
        <v>120.6</v>
      </c>
      <c r="J179" s="37">
        <v>0.04</v>
      </c>
      <c r="K179" s="37">
        <v>0.02</v>
      </c>
      <c r="L179" s="37">
        <v>1</v>
      </c>
      <c r="M179" s="37">
        <v>121</v>
      </c>
      <c r="N179" s="37">
        <v>1</v>
      </c>
    </row>
    <row r="180" spans="1:14" ht="15" thickBot="1" x14ac:dyDescent="0.35">
      <c r="A180" s="34" t="s">
        <v>37</v>
      </c>
      <c r="B180" s="40" t="s">
        <v>37</v>
      </c>
      <c r="C180" s="20" t="s">
        <v>7</v>
      </c>
      <c r="D180" s="5">
        <v>30</v>
      </c>
      <c r="E180" s="5">
        <v>2.63</v>
      </c>
      <c r="F180" s="5">
        <v>0</v>
      </c>
      <c r="G180" s="5">
        <v>1.3</v>
      </c>
      <c r="H180" s="5">
        <v>17.989999999999998</v>
      </c>
      <c r="I180" s="11">
        <v>91.7</v>
      </c>
      <c r="J180" s="37">
        <v>0.04</v>
      </c>
      <c r="K180" s="37">
        <v>0.01</v>
      </c>
      <c r="L180" s="37">
        <v>0</v>
      </c>
      <c r="M180" s="37">
        <v>7.6</v>
      </c>
      <c r="N180" s="37">
        <v>0.48</v>
      </c>
    </row>
    <row r="181" spans="1:14" ht="15" thickBot="1" x14ac:dyDescent="0.35">
      <c r="A181" s="34"/>
      <c r="B181" s="40"/>
      <c r="C181" s="74"/>
      <c r="D181" s="5"/>
      <c r="E181" s="5">
        <f t="shared" ref="E181:N181" si="25">SUM(E178:E180)</f>
        <v>20.75</v>
      </c>
      <c r="F181" s="5">
        <f t="shared" si="25"/>
        <v>0</v>
      </c>
      <c r="G181" s="5">
        <f t="shared" si="25"/>
        <v>23.240000000000002</v>
      </c>
      <c r="H181" s="5">
        <f t="shared" si="25"/>
        <v>42.18</v>
      </c>
      <c r="I181" s="23">
        <f t="shared" si="25"/>
        <v>456.49999999999994</v>
      </c>
      <c r="J181" s="23">
        <f t="shared" si="25"/>
        <v>0.18000000000000002</v>
      </c>
      <c r="K181" s="23">
        <f t="shared" si="25"/>
        <v>0.09</v>
      </c>
      <c r="L181" s="23">
        <f t="shared" si="25"/>
        <v>1</v>
      </c>
      <c r="M181" s="23">
        <f t="shared" si="25"/>
        <v>250.6</v>
      </c>
      <c r="N181" s="23">
        <f t="shared" si="25"/>
        <v>6.5600000000000005</v>
      </c>
    </row>
    <row r="182" spans="1:14" ht="15" thickBot="1" x14ac:dyDescent="0.35">
      <c r="A182" s="34"/>
      <c r="B182" s="40"/>
      <c r="C182" s="21"/>
      <c r="D182" s="6"/>
      <c r="E182" s="6"/>
      <c r="F182" s="6"/>
      <c r="G182" s="6"/>
      <c r="H182" s="6"/>
      <c r="I182" s="25"/>
      <c r="J182" s="43"/>
      <c r="K182" s="43"/>
      <c r="L182" s="43"/>
      <c r="M182" s="43"/>
      <c r="N182" s="43"/>
    </row>
    <row r="183" spans="1:14" ht="15" thickBot="1" x14ac:dyDescent="0.35">
      <c r="A183" s="175" t="s">
        <v>153</v>
      </c>
      <c r="B183" s="176"/>
      <c r="C183" s="176"/>
      <c r="D183" s="176"/>
      <c r="E183" s="176"/>
      <c r="F183" s="176"/>
      <c r="G183" s="176"/>
      <c r="H183" s="176"/>
      <c r="I183" s="176"/>
      <c r="J183" s="176"/>
      <c r="K183" s="176"/>
      <c r="L183" s="176"/>
      <c r="M183" s="176"/>
      <c r="N183" s="177"/>
    </row>
    <row r="184" spans="1:14" ht="15" thickBot="1" x14ac:dyDescent="0.35">
      <c r="A184" s="34" t="s">
        <v>37</v>
      </c>
      <c r="B184" s="40" t="s">
        <v>37</v>
      </c>
      <c r="C184" s="20" t="s">
        <v>47</v>
      </c>
      <c r="D184" s="5">
        <v>75</v>
      </c>
      <c r="E184" s="5">
        <v>0.36</v>
      </c>
      <c r="F184" s="5">
        <v>0</v>
      </c>
      <c r="G184" s="5">
        <v>0.36</v>
      </c>
      <c r="H184" s="5">
        <v>8.82</v>
      </c>
      <c r="I184" s="15">
        <v>42.3</v>
      </c>
      <c r="J184" s="37">
        <v>0.04</v>
      </c>
      <c r="K184" s="37">
        <v>0.03</v>
      </c>
      <c r="L184" s="37">
        <v>60</v>
      </c>
      <c r="M184" s="37">
        <v>34</v>
      </c>
      <c r="N184" s="37">
        <v>0.3</v>
      </c>
    </row>
    <row r="185" spans="1:14" ht="15" thickBot="1" x14ac:dyDescent="0.35">
      <c r="A185" s="34" t="s">
        <v>37</v>
      </c>
      <c r="B185" s="40" t="s">
        <v>37</v>
      </c>
      <c r="C185" s="20" t="s">
        <v>90</v>
      </c>
      <c r="D185" s="5">
        <v>200</v>
      </c>
      <c r="E185" s="5">
        <v>0</v>
      </c>
      <c r="F185" s="5">
        <v>0</v>
      </c>
      <c r="G185" s="5">
        <v>0</v>
      </c>
      <c r="H185" s="5">
        <v>12</v>
      </c>
      <c r="I185" s="15">
        <v>52</v>
      </c>
      <c r="J185" s="37">
        <v>0</v>
      </c>
      <c r="K185" s="37">
        <v>0</v>
      </c>
      <c r="L185" s="37">
        <v>0</v>
      </c>
      <c r="M185" s="37">
        <v>1.1000000000000001</v>
      </c>
      <c r="N185" s="37">
        <v>0.2</v>
      </c>
    </row>
    <row r="186" spans="1:14" ht="15" thickBot="1" x14ac:dyDescent="0.35">
      <c r="A186" s="34"/>
      <c r="B186" s="34"/>
      <c r="C186" s="18"/>
      <c r="D186" s="15"/>
      <c r="E186" s="15"/>
      <c r="F186" s="15"/>
      <c r="G186" s="15"/>
      <c r="H186" s="15"/>
      <c r="I186" s="25"/>
      <c r="J186" s="43"/>
      <c r="K186" s="43"/>
      <c r="L186" s="43"/>
      <c r="M186" s="43"/>
      <c r="N186" s="43"/>
    </row>
    <row r="187" spans="1:14" ht="15" thickBot="1" x14ac:dyDescent="0.35">
      <c r="A187" s="34"/>
      <c r="B187" s="34"/>
      <c r="C187" s="18"/>
      <c r="D187" s="15"/>
      <c r="E187" s="17">
        <f t="shared" ref="E187:N187" si="26">SUM(E184:E186)</f>
        <v>0.36</v>
      </c>
      <c r="F187" s="17">
        <f t="shared" si="26"/>
        <v>0</v>
      </c>
      <c r="G187" s="17">
        <f t="shared" si="26"/>
        <v>0.36</v>
      </c>
      <c r="H187" s="17">
        <f t="shared" si="26"/>
        <v>20.82</v>
      </c>
      <c r="I187" s="17">
        <f t="shared" si="26"/>
        <v>94.3</v>
      </c>
      <c r="J187" s="17">
        <f t="shared" si="26"/>
        <v>0.04</v>
      </c>
      <c r="K187" s="17">
        <f t="shared" si="26"/>
        <v>0.03</v>
      </c>
      <c r="L187" s="17">
        <f t="shared" si="26"/>
        <v>60</v>
      </c>
      <c r="M187" s="17">
        <f t="shared" si="26"/>
        <v>35.1</v>
      </c>
      <c r="N187" s="17">
        <f t="shared" si="26"/>
        <v>0.5</v>
      </c>
    </row>
    <row r="188" spans="1:14" ht="15" thickBot="1" x14ac:dyDescent="0.35">
      <c r="A188" s="176" t="s">
        <v>8</v>
      </c>
      <c r="B188" s="176"/>
      <c r="C188" s="176"/>
      <c r="D188" s="176"/>
      <c r="E188" s="176"/>
      <c r="F188" s="176"/>
      <c r="G188" s="176"/>
      <c r="H188" s="176"/>
      <c r="I188" s="176"/>
      <c r="J188" s="176"/>
      <c r="K188" s="176"/>
      <c r="L188" s="176"/>
      <c r="M188" s="176"/>
      <c r="N188" s="177"/>
    </row>
    <row r="189" spans="1:14" ht="24.6" thickBot="1" x14ac:dyDescent="0.35">
      <c r="A189" s="34" t="s">
        <v>36</v>
      </c>
      <c r="B189" s="40">
        <v>112</v>
      </c>
      <c r="C189" s="20" t="s">
        <v>84</v>
      </c>
      <c r="D189" s="5">
        <v>250</v>
      </c>
      <c r="E189" s="5">
        <v>5.7</v>
      </c>
      <c r="F189" s="5">
        <v>2.4</v>
      </c>
      <c r="G189" s="5">
        <v>4.9000000000000004</v>
      </c>
      <c r="H189" s="5">
        <v>21.7</v>
      </c>
      <c r="I189" s="15">
        <v>155</v>
      </c>
      <c r="J189" s="37">
        <v>0.08</v>
      </c>
      <c r="K189" s="37">
        <v>0.05</v>
      </c>
      <c r="L189" s="37">
        <v>1</v>
      </c>
      <c r="M189" s="37">
        <v>149</v>
      </c>
      <c r="N189" s="37">
        <v>1.5</v>
      </c>
    </row>
    <row r="190" spans="1:14" ht="15" thickBot="1" x14ac:dyDescent="0.35">
      <c r="A190" s="34" t="s">
        <v>36</v>
      </c>
      <c r="B190" s="40">
        <v>259</v>
      </c>
      <c r="C190" s="20" t="s">
        <v>102</v>
      </c>
      <c r="D190" s="5" t="s">
        <v>103</v>
      </c>
      <c r="E190" s="5">
        <v>15.7</v>
      </c>
      <c r="F190" s="5">
        <v>0</v>
      </c>
      <c r="G190" s="5">
        <v>15.9</v>
      </c>
      <c r="H190" s="5">
        <v>43.1</v>
      </c>
      <c r="I190" s="15">
        <v>218</v>
      </c>
      <c r="J190" s="37">
        <v>0.04</v>
      </c>
      <c r="K190" s="37">
        <v>0.03</v>
      </c>
      <c r="L190" s="37">
        <v>1</v>
      </c>
      <c r="M190" s="37">
        <v>14</v>
      </c>
      <c r="N190" s="37">
        <v>2</v>
      </c>
    </row>
    <row r="191" spans="1:14" ht="15" thickBot="1" x14ac:dyDescent="0.35">
      <c r="A191" s="34" t="s">
        <v>36</v>
      </c>
      <c r="B191" s="40">
        <v>337</v>
      </c>
      <c r="C191" s="20" t="s">
        <v>77</v>
      </c>
      <c r="D191" s="5">
        <v>150</v>
      </c>
      <c r="E191" s="5">
        <v>1.9</v>
      </c>
      <c r="F191" s="5">
        <v>0</v>
      </c>
      <c r="G191" s="5">
        <v>4.3</v>
      </c>
      <c r="H191" s="5">
        <v>15.16</v>
      </c>
      <c r="I191" s="15">
        <v>85.05</v>
      </c>
      <c r="J191" s="37">
        <v>7.0000000000000007E-2</v>
      </c>
      <c r="K191" s="37">
        <v>0.04</v>
      </c>
      <c r="L191" s="37">
        <v>6</v>
      </c>
      <c r="M191" s="37">
        <v>46</v>
      </c>
      <c r="N191" s="37">
        <v>0.9</v>
      </c>
    </row>
    <row r="192" spans="1:14" ht="15" thickBot="1" x14ac:dyDescent="0.35">
      <c r="A192" s="34" t="s">
        <v>37</v>
      </c>
      <c r="B192" s="40" t="s">
        <v>37</v>
      </c>
      <c r="C192" s="20" t="s">
        <v>66</v>
      </c>
      <c r="D192" s="5">
        <v>180</v>
      </c>
      <c r="E192" s="5">
        <v>0.75</v>
      </c>
      <c r="F192" s="5">
        <v>0</v>
      </c>
      <c r="G192" s="5">
        <v>0.15</v>
      </c>
      <c r="H192" s="5">
        <v>14.85</v>
      </c>
      <c r="I192" s="15">
        <v>64.5</v>
      </c>
      <c r="J192" s="60">
        <v>0.02</v>
      </c>
      <c r="K192" s="60">
        <v>0.01</v>
      </c>
      <c r="L192" s="60">
        <v>3</v>
      </c>
      <c r="M192" s="60">
        <v>10.5</v>
      </c>
      <c r="N192" s="60">
        <v>2.1</v>
      </c>
    </row>
    <row r="193" spans="1:14" ht="15" thickBot="1" x14ac:dyDescent="0.35">
      <c r="A193" s="34" t="s">
        <v>37</v>
      </c>
      <c r="B193" s="40" t="s">
        <v>37</v>
      </c>
      <c r="C193" s="20" t="s">
        <v>7</v>
      </c>
      <c r="D193" s="5">
        <v>25</v>
      </c>
      <c r="E193" s="5">
        <v>2.63</v>
      </c>
      <c r="F193" s="5">
        <v>0</v>
      </c>
      <c r="G193" s="5">
        <v>1.3</v>
      </c>
      <c r="H193" s="5">
        <v>17.989999999999998</v>
      </c>
      <c r="I193" s="11">
        <v>91.7</v>
      </c>
      <c r="J193" s="37">
        <v>0.04</v>
      </c>
      <c r="K193" s="37">
        <v>0.01</v>
      </c>
      <c r="L193" s="37">
        <v>0</v>
      </c>
      <c r="M193" s="37">
        <v>7.6</v>
      </c>
      <c r="N193" s="37">
        <v>0.48</v>
      </c>
    </row>
    <row r="194" spans="1:14" ht="24.6" thickBot="1" x14ac:dyDescent="0.35">
      <c r="A194" s="34" t="s">
        <v>37</v>
      </c>
      <c r="B194" s="40" t="s">
        <v>37</v>
      </c>
      <c r="C194" s="20" t="s">
        <v>139</v>
      </c>
      <c r="D194" s="5">
        <v>45</v>
      </c>
      <c r="E194" s="5">
        <v>2.48</v>
      </c>
      <c r="F194" s="5">
        <v>0</v>
      </c>
      <c r="G194" s="5">
        <v>0.9</v>
      </c>
      <c r="H194" s="5">
        <v>25.05</v>
      </c>
      <c r="I194" s="15">
        <v>130.5</v>
      </c>
      <c r="J194" s="37">
        <v>0.08</v>
      </c>
      <c r="K194" s="37">
        <v>0.04</v>
      </c>
      <c r="L194" s="37">
        <v>0</v>
      </c>
      <c r="M194" s="37">
        <v>13.05</v>
      </c>
      <c r="N194" s="37">
        <v>1.62</v>
      </c>
    </row>
    <row r="195" spans="1:14" ht="15" thickBot="1" x14ac:dyDescent="0.35">
      <c r="A195" s="34"/>
      <c r="B195" s="40"/>
      <c r="C195" s="21"/>
      <c r="D195" s="5"/>
      <c r="E195" s="5">
        <f t="shared" ref="E195:N195" si="27">SUM(E189:E194)</f>
        <v>29.159999999999997</v>
      </c>
      <c r="F195" s="5">
        <f t="shared" si="27"/>
        <v>2.4</v>
      </c>
      <c r="G195" s="5">
        <f t="shared" si="27"/>
        <v>27.45</v>
      </c>
      <c r="H195" s="5">
        <f t="shared" si="27"/>
        <v>137.85</v>
      </c>
      <c r="I195" s="23">
        <f t="shared" si="27"/>
        <v>744.75</v>
      </c>
      <c r="J195" s="23">
        <f t="shared" si="27"/>
        <v>0.33</v>
      </c>
      <c r="K195" s="23">
        <f t="shared" si="27"/>
        <v>0.18000000000000002</v>
      </c>
      <c r="L195" s="23">
        <f t="shared" si="27"/>
        <v>11</v>
      </c>
      <c r="M195" s="23">
        <f t="shared" si="27"/>
        <v>240.15</v>
      </c>
      <c r="N195" s="23">
        <f t="shared" si="27"/>
        <v>8.6000000000000014</v>
      </c>
    </row>
    <row r="196" spans="1:14" ht="15" thickBot="1" x14ac:dyDescent="0.35">
      <c r="A196" s="34"/>
      <c r="B196" s="40"/>
      <c r="C196" s="21"/>
      <c r="D196" s="5"/>
      <c r="E196" s="6"/>
      <c r="F196" s="6"/>
      <c r="G196" s="6"/>
      <c r="H196" s="6"/>
      <c r="I196" s="24"/>
      <c r="J196" s="43"/>
      <c r="K196" s="43"/>
      <c r="L196" s="43"/>
      <c r="M196" s="43"/>
      <c r="N196" s="43"/>
    </row>
    <row r="197" spans="1:14" ht="15" thickBot="1" x14ac:dyDescent="0.35">
      <c r="A197" s="176" t="s">
        <v>9</v>
      </c>
      <c r="B197" s="176"/>
      <c r="C197" s="176"/>
      <c r="D197" s="176"/>
      <c r="E197" s="176"/>
      <c r="F197" s="176"/>
      <c r="G197" s="176"/>
      <c r="H197" s="176"/>
      <c r="I197" s="176"/>
      <c r="J197" s="176"/>
      <c r="K197" s="176"/>
      <c r="L197" s="176"/>
      <c r="M197" s="176"/>
      <c r="N197" s="177"/>
    </row>
    <row r="198" spans="1:14" ht="27.75" customHeight="1" thickBot="1" x14ac:dyDescent="0.35">
      <c r="A198" s="34" t="s">
        <v>36</v>
      </c>
      <c r="B198" s="40">
        <v>219</v>
      </c>
      <c r="C198" s="20" t="s">
        <v>71</v>
      </c>
      <c r="D198" s="5" t="s">
        <v>104</v>
      </c>
      <c r="E198" s="5">
        <v>8.5</v>
      </c>
      <c r="F198" s="5">
        <v>0</v>
      </c>
      <c r="G198" s="5">
        <v>17.3</v>
      </c>
      <c r="H198" s="5">
        <v>11.6</v>
      </c>
      <c r="I198" s="15">
        <v>276</v>
      </c>
      <c r="J198" s="37">
        <v>0.06</v>
      </c>
      <c r="K198" s="37">
        <v>0.03</v>
      </c>
      <c r="L198" s="37">
        <v>1</v>
      </c>
      <c r="M198" s="37">
        <v>159</v>
      </c>
      <c r="N198" s="37">
        <v>0.8</v>
      </c>
    </row>
    <row r="199" spans="1:14" ht="15" thickBot="1" x14ac:dyDescent="0.35">
      <c r="A199" s="34" t="s">
        <v>36</v>
      </c>
      <c r="B199" s="40">
        <v>228</v>
      </c>
      <c r="C199" s="20" t="s">
        <v>105</v>
      </c>
      <c r="D199" s="5">
        <v>45</v>
      </c>
      <c r="E199" s="5">
        <v>8.19</v>
      </c>
      <c r="F199" s="5"/>
      <c r="G199" s="5">
        <v>0.27</v>
      </c>
      <c r="H199" s="5">
        <v>0</v>
      </c>
      <c r="I199" s="15">
        <v>35.1</v>
      </c>
      <c r="J199" s="37">
        <v>0.03</v>
      </c>
      <c r="K199" s="37">
        <v>0.02</v>
      </c>
      <c r="L199" s="37">
        <v>0</v>
      </c>
      <c r="M199" s="37">
        <v>7</v>
      </c>
      <c r="N199" s="37">
        <v>0.3</v>
      </c>
    </row>
    <row r="200" spans="1:14" ht="15" thickBot="1" x14ac:dyDescent="0.35">
      <c r="A200" s="34" t="s">
        <v>36</v>
      </c>
      <c r="B200" s="40">
        <v>335</v>
      </c>
      <c r="C200" s="20" t="s">
        <v>40</v>
      </c>
      <c r="D200" s="5">
        <v>100</v>
      </c>
      <c r="E200" s="5">
        <v>2.08</v>
      </c>
      <c r="F200" s="5">
        <v>0</v>
      </c>
      <c r="G200" s="5">
        <v>3.6</v>
      </c>
      <c r="H200" s="5">
        <v>13.58</v>
      </c>
      <c r="I200" s="15">
        <v>94</v>
      </c>
      <c r="J200" s="37">
        <v>0.09</v>
      </c>
      <c r="K200" s="37">
        <v>7.0000000000000007E-2</v>
      </c>
      <c r="L200" s="37">
        <v>3.33</v>
      </c>
      <c r="M200" s="37">
        <v>31.3</v>
      </c>
      <c r="N200" s="37">
        <v>0.73</v>
      </c>
    </row>
    <row r="201" spans="1:14" ht="15" thickBot="1" x14ac:dyDescent="0.35">
      <c r="A201" s="34" t="s">
        <v>36</v>
      </c>
      <c r="B201" s="40">
        <v>436</v>
      </c>
      <c r="C201" s="20" t="s">
        <v>106</v>
      </c>
      <c r="D201" s="5">
        <v>180</v>
      </c>
      <c r="E201" s="5">
        <v>0.15</v>
      </c>
      <c r="F201" s="5"/>
      <c r="G201" s="5">
        <v>0</v>
      </c>
      <c r="H201" s="5">
        <v>19.28</v>
      </c>
      <c r="I201" s="15">
        <v>78.75</v>
      </c>
      <c r="J201" s="37">
        <v>0.01</v>
      </c>
      <c r="K201" s="37">
        <v>0.01</v>
      </c>
      <c r="L201" s="37">
        <v>9.75</v>
      </c>
      <c r="M201" s="37">
        <v>6</v>
      </c>
      <c r="N201" s="37">
        <v>0</v>
      </c>
    </row>
    <row r="202" spans="1:14" ht="15" thickBot="1" x14ac:dyDescent="0.35">
      <c r="A202" s="34" t="s">
        <v>37</v>
      </c>
      <c r="B202" s="40" t="s">
        <v>37</v>
      </c>
      <c r="C202" s="20" t="s">
        <v>7</v>
      </c>
      <c r="D202" s="5">
        <v>25</v>
      </c>
      <c r="E202" s="5">
        <v>2.63</v>
      </c>
      <c r="F202" s="5">
        <v>0</v>
      </c>
      <c r="G202" s="5">
        <v>1.3</v>
      </c>
      <c r="H202" s="5">
        <v>17.989999999999998</v>
      </c>
      <c r="I202" s="11">
        <v>91.7</v>
      </c>
      <c r="J202" s="37">
        <v>0.04</v>
      </c>
      <c r="K202" s="37">
        <v>0.01</v>
      </c>
      <c r="L202" s="37">
        <v>0</v>
      </c>
      <c r="M202" s="37">
        <v>7.6</v>
      </c>
      <c r="N202" s="37">
        <v>0.48</v>
      </c>
    </row>
    <row r="203" spans="1:14" ht="15" thickBot="1" x14ac:dyDescent="0.35">
      <c r="A203" s="34"/>
      <c r="B203" s="40"/>
      <c r="C203" s="20"/>
      <c r="D203" s="5"/>
      <c r="E203" s="6">
        <f t="shared" ref="E203:N203" si="28">E198+E199+E200+E201+E202</f>
        <v>21.549999999999994</v>
      </c>
      <c r="F203" s="6">
        <f t="shared" si="28"/>
        <v>0</v>
      </c>
      <c r="G203" s="6">
        <f t="shared" si="28"/>
        <v>22.470000000000002</v>
      </c>
      <c r="H203" s="6">
        <f t="shared" si="28"/>
        <v>62.45</v>
      </c>
      <c r="I203" s="6">
        <f t="shared" si="28"/>
        <v>575.55000000000007</v>
      </c>
      <c r="J203" s="6">
        <f t="shared" si="28"/>
        <v>0.23</v>
      </c>
      <c r="K203" s="6">
        <f t="shared" si="28"/>
        <v>0.14000000000000001</v>
      </c>
      <c r="L203" s="6">
        <f t="shared" si="28"/>
        <v>14.08</v>
      </c>
      <c r="M203" s="6">
        <f t="shared" si="28"/>
        <v>210.9</v>
      </c>
      <c r="N203" s="6">
        <f t="shared" si="28"/>
        <v>2.31</v>
      </c>
    </row>
    <row r="204" spans="1:14" ht="15" thickBot="1" x14ac:dyDescent="0.35">
      <c r="A204" s="34"/>
      <c r="B204" s="40"/>
      <c r="C204" s="20"/>
      <c r="D204" s="5"/>
      <c r="E204" s="5"/>
      <c r="F204" s="5"/>
      <c r="G204" s="5"/>
      <c r="H204" s="5"/>
      <c r="I204" s="24"/>
      <c r="J204" s="43"/>
      <c r="K204" s="43"/>
      <c r="L204" s="43"/>
      <c r="M204" s="43"/>
      <c r="N204" s="43"/>
    </row>
    <row r="205" spans="1:14" ht="15" thickBot="1" x14ac:dyDescent="0.35">
      <c r="A205" s="34"/>
      <c r="B205" s="40"/>
      <c r="C205" s="20" t="s">
        <v>12</v>
      </c>
      <c r="D205" s="5"/>
      <c r="E205" s="17">
        <f t="shared" ref="E205:N205" si="29">E181+E187+E195+E203</f>
        <v>71.819999999999993</v>
      </c>
      <c r="F205" s="17">
        <f t="shared" si="29"/>
        <v>2.4</v>
      </c>
      <c r="G205" s="17">
        <f t="shared" si="29"/>
        <v>73.52</v>
      </c>
      <c r="H205" s="17">
        <f t="shared" si="29"/>
        <v>263.3</v>
      </c>
      <c r="I205" s="17">
        <f t="shared" si="29"/>
        <v>1871.1</v>
      </c>
      <c r="J205" s="17">
        <f t="shared" si="29"/>
        <v>0.78</v>
      </c>
      <c r="K205" s="17">
        <f t="shared" si="29"/>
        <v>0.44000000000000006</v>
      </c>
      <c r="L205" s="17">
        <f t="shared" si="29"/>
        <v>86.08</v>
      </c>
      <c r="M205" s="17">
        <f t="shared" si="29"/>
        <v>736.75</v>
      </c>
      <c r="N205" s="17">
        <f t="shared" si="29"/>
        <v>17.970000000000002</v>
      </c>
    </row>
    <row r="206" spans="1:14" ht="24.6" thickBot="1" x14ac:dyDescent="0.35">
      <c r="A206" s="34"/>
      <c r="B206" s="41"/>
      <c r="C206" s="20" t="s">
        <v>13</v>
      </c>
      <c r="D206" s="5"/>
      <c r="E206" s="48">
        <f>E205*4/H205</f>
        <v>1.0910748195974171</v>
      </c>
      <c r="F206" s="48"/>
      <c r="G206" s="48">
        <f>G205*4/H205</f>
        <v>1.1169008735282946</v>
      </c>
      <c r="H206" s="48">
        <v>4</v>
      </c>
      <c r="I206" s="15"/>
      <c r="J206" s="43"/>
      <c r="K206" s="43"/>
      <c r="L206" s="43"/>
      <c r="M206" s="43"/>
      <c r="N206" s="43"/>
    </row>
    <row r="207" spans="1:14" ht="15" thickBot="1" x14ac:dyDescent="0.35">
      <c r="A207" s="176" t="s">
        <v>28</v>
      </c>
      <c r="B207" s="176"/>
      <c r="C207" s="176"/>
      <c r="D207" s="176"/>
      <c r="E207" s="176"/>
      <c r="F207" s="176"/>
      <c r="G207" s="176"/>
      <c r="H207" s="176"/>
      <c r="I207" s="176"/>
      <c r="J207" s="176"/>
      <c r="K207" s="176"/>
      <c r="L207" s="176"/>
      <c r="M207" s="176"/>
      <c r="N207" s="177"/>
    </row>
    <row r="208" spans="1:14" ht="15" thickBot="1" x14ac:dyDescent="0.35">
      <c r="A208" s="176" t="s">
        <v>6</v>
      </c>
      <c r="B208" s="176"/>
      <c r="C208" s="176"/>
      <c r="D208" s="176"/>
      <c r="E208" s="176"/>
      <c r="F208" s="176"/>
      <c r="G208" s="176"/>
      <c r="H208" s="176"/>
      <c r="I208" s="176"/>
      <c r="J208" s="176"/>
      <c r="K208" s="176"/>
      <c r="L208" s="176"/>
      <c r="M208" s="176"/>
      <c r="N208" s="177"/>
    </row>
    <row r="209" spans="1:14" ht="48.6" thickBot="1" x14ac:dyDescent="0.35">
      <c r="A209" s="61" t="s">
        <v>36</v>
      </c>
      <c r="B209" s="61" t="s">
        <v>181</v>
      </c>
      <c r="C209" s="20" t="s">
        <v>182</v>
      </c>
      <c r="D209" s="5" t="s">
        <v>83</v>
      </c>
      <c r="E209" s="5">
        <v>7.47</v>
      </c>
      <c r="F209" s="5">
        <v>0</v>
      </c>
      <c r="G209" s="5">
        <v>9.1999999999999993</v>
      </c>
      <c r="H209" s="5">
        <v>32.53</v>
      </c>
      <c r="I209" s="15">
        <v>244</v>
      </c>
      <c r="J209" s="37">
        <v>0.16</v>
      </c>
      <c r="K209" s="37">
        <v>0.1</v>
      </c>
      <c r="L209" s="37">
        <v>1.33</v>
      </c>
      <c r="M209" s="37">
        <v>146.66999999999999</v>
      </c>
      <c r="N209" s="37">
        <v>2.67</v>
      </c>
    </row>
    <row r="210" spans="1:14" ht="15" thickBot="1" x14ac:dyDescent="0.35">
      <c r="A210" s="34" t="s">
        <v>36</v>
      </c>
      <c r="B210" s="40">
        <v>430</v>
      </c>
      <c r="C210" s="20" t="s">
        <v>10</v>
      </c>
      <c r="D210" s="5">
        <v>180</v>
      </c>
      <c r="E210" s="5">
        <v>0.1</v>
      </c>
      <c r="F210" s="5">
        <v>0</v>
      </c>
      <c r="G210" s="5">
        <v>0</v>
      </c>
      <c r="H210" s="5">
        <v>9.6999999999999993</v>
      </c>
      <c r="I210" s="15">
        <v>37</v>
      </c>
      <c r="J210" s="37">
        <v>0</v>
      </c>
      <c r="K210" s="37">
        <v>0</v>
      </c>
      <c r="L210" s="37">
        <v>0</v>
      </c>
      <c r="M210" s="37">
        <v>5</v>
      </c>
      <c r="N210" s="37">
        <v>1</v>
      </c>
    </row>
    <row r="211" spans="1:14" ht="15" thickBot="1" x14ac:dyDescent="0.35">
      <c r="A211" s="34" t="s">
        <v>37</v>
      </c>
      <c r="B211" s="40" t="s">
        <v>37</v>
      </c>
      <c r="C211" s="20" t="s">
        <v>7</v>
      </c>
      <c r="D211" s="5">
        <v>30</v>
      </c>
      <c r="E211" s="5">
        <v>2.63</v>
      </c>
      <c r="F211" s="5">
        <v>0</v>
      </c>
      <c r="G211" s="5">
        <v>1.3</v>
      </c>
      <c r="H211" s="5">
        <v>17.989999999999998</v>
      </c>
      <c r="I211" s="11">
        <v>91.7</v>
      </c>
      <c r="J211" s="37">
        <v>0.04</v>
      </c>
      <c r="K211" s="37">
        <v>0.01</v>
      </c>
      <c r="L211" s="37">
        <v>0</v>
      </c>
      <c r="M211" s="37">
        <v>7.6</v>
      </c>
      <c r="N211" s="37">
        <v>0.48</v>
      </c>
    </row>
    <row r="212" spans="1:14" ht="15" thickBot="1" x14ac:dyDescent="0.35">
      <c r="A212" s="34"/>
      <c r="B212" s="40"/>
      <c r="C212" s="20"/>
      <c r="D212" s="5"/>
      <c r="E212" s="5">
        <f t="shared" ref="E212:N212" si="30">SUM(E209:E211)</f>
        <v>10.199999999999999</v>
      </c>
      <c r="F212" s="5">
        <f t="shared" si="30"/>
        <v>0</v>
      </c>
      <c r="G212" s="5">
        <f t="shared" si="30"/>
        <v>10.5</v>
      </c>
      <c r="H212" s="5">
        <f t="shared" si="30"/>
        <v>60.22</v>
      </c>
      <c r="I212" s="23">
        <f t="shared" si="30"/>
        <v>372.7</v>
      </c>
      <c r="J212" s="23">
        <f t="shared" si="30"/>
        <v>0.2</v>
      </c>
      <c r="K212" s="23">
        <f t="shared" si="30"/>
        <v>0.11</v>
      </c>
      <c r="L212" s="23">
        <f t="shared" si="30"/>
        <v>1.33</v>
      </c>
      <c r="M212" s="23">
        <f t="shared" si="30"/>
        <v>159.26999999999998</v>
      </c>
      <c r="N212" s="23">
        <f t="shared" si="30"/>
        <v>4.1500000000000004</v>
      </c>
    </row>
    <row r="213" spans="1:14" ht="15" thickBot="1" x14ac:dyDescent="0.35">
      <c r="A213" s="34"/>
      <c r="B213" s="40"/>
      <c r="C213" s="20"/>
      <c r="D213" s="5"/>
      <c r="E213" s="6"/>
      <c r="F213" s="6"/>
      <c r="G213" s="6"/>
      <c r="H213" s="6"/>
      <c r="I213" s="24"/>
      <c r="J213" s="43"/>
      <c r="K213" s="43"/>
      <c r="L213" s="43"/>
      <c r="M213" s="43"/>
      <c r="N213" s="43"/>
    </row>
    <row r="214" spans="1:14" ht="15" thickBot="1" x14ac:dyDescent="0.35">
      <c r="A214" s="175" t="s">
        <v>153</v>
      </c>
      <c r="B214" s="176"/>
      <c r="C214" s="176"/>
      <c r="D214" s="176"/>
      <c r="E214" s="176"/>
      <c r="F214" s="176"/>
      <c r="G214" s="176"/>
      <c r="H214" s="176"/>
      <c r="I214" s="176"/>
      <c r="J214" s="176"/>
      <c r="K214" s="176"/>
      <c r="L214" s="176"/>
      <c r="M214" s="176"/>
      <c r="N214" s="177"/>
    </row>
    <row r="215" spans="1:14" ht="24.6" thickBot="1" x14ac:dyDescent="0.35">
      <c r="A215" s="34" t="s">
        <v>36</v>
      </c>
      <c r="B215" s="40">
        <v>435</v>
      </c>
      <c r="C215" s="20" t="s">
        <v>76</v>
      </c>
      <c r="D215" s="5" t="s">
        <v>192</v>
      </c>
      <c r="E215" s="5">
        <v>5.4</v>
      </c>
      <c r="F215" s="5">
        <v>0</v>
      </c>
      <c r="G215" s="5">
        <v>0.18</v>
      </c>
      <c r="H215" s="5">
        <v>7.2</v>
      </c>
      <c r="I215" s="15">
        <v>55.8</v>
      </c>
      <c r="J215" s="37">
        <v>0.08</v>
      </c>
      <c r="K215" s="37">
        <v>0.05</v>
      </c>
      <c r="L215" s="37">
        <v>2</v>
      </c>
      <c r="M215" s="37">
        <v>252</v>
      </c>
      <c r="N215" s="37">
        <v>0</v>
      </c>
    </row>
    <row r="216" spans="1:14" ht="15" thickBot="1" x14ac:dyDescent="0.35">
      <c r="A216" s="34" t="s">
        <v>37</v>
      </c>
      <c r="B216" s="40" t="s">
        <v>37</v>
      </c>
      <c r="C216" s="20" t="s">
        <v>140</v>
      </c>
      <c r="D216" s="5">
        <v>30</v>
      </c>
      <c r="E216" s="5">
        <v>0.7</v>
      </c>
      <c r="F216" s="5">
        <v>0</v>
      </c>
      <c r="G216" s="5">
        <v>0.8</v>
      </c>
      <c r="H216" s="5">
        <v>18.600000000000001</v>
      </c>
      <c r="I216" s="15">
        <v>85</v>
      </c>
      <c r="J216" s="37">
        <v>0.03</v>
      </c>
      <c r="K216" s="37">
        <v>0.02</v>
      </c>
      <c r="L216" s="37">
        <v>0</v>
      </c>
      <c r="M216" s="37">
        <v>8.6999999999999993</v>
      </c>
      <c r="N216" s="37">
        <v>0.63</v>
      </c>
    </row>
    <row r="217" spans="1:14" ht="15" thickBot="1" x14ac:dyDescent="0.35">
      <c r="A217" s="34"/>
      <c r="B217" s="34"/>
      <c r="C217" s="18"/>
      <c r="D217" s="15"/>
      <c r="E217" s="15"/>
      <c r="F217" s="15"/>
      <c r="G217" s="15"/>
      <c r="H217" s="15"/>
      <c r="I217" s="25"/>
      <c r="J217" s="43"/>
      <c r="K217" s="43"/>
      <c r="L217" s="43"/>
      <c r="M217" s="43"/>
      <c r="N217" s="43"/>
    </row>
    <row r="218" spans="1:14" ht="15" thickBot="1" x14ac:dyDescent="0.35">
      <c r="A218" s="34"/>
      <c r="B218" s="34"/>
      <c r="C218" s="18"/>
      <c r="D218" s="15"/>
      <c r="E218" s="17">
        <f t="shared" ref="E218:N218" si="31">SUM(E215:E217)</f>
        <v>6.1000000000000005</v>
      </c>
      <c r="F218" s="17">
        <f t="shared" si="31"/>
        <v>0</v>
      </c>
      <c r="G218" s="17">
        <f t="shared" si="31"/>
        <v>0.98</v>
      </c>
      <c r="H218" s="17">
        <f t="shared" si="31"/>
        <v>25.8</v>
      </c>
      <c r="I218" s="17">
        <f t="shared" si="31"/>
        <v>140.80000000000001</v>
      </c>
      <c r="J218" s="17">
        <f t="shared" si="31"/>
        <v>0.11</v>
      </c>
      <c r="K218" s="17">
        <f t="shared" si="31"/>
        <v>7.0000000000000007E-2</v>
      </c>
      <c r="L218" s="17">
        <f t="shared" si="31"/>
        <v>2</v>
      </c>
      <c r="M218" s="17">
        <f t="shared" si="31"/>
        <v>260.7</v>
      </c>
      <c r="N218" s="17">
        <f t="shared" si="31"/>
        <v>0.63</v>
      </c>
    </row>
    <row r="219" spans="1:14" ht="15" thickBot="1" x14ac:dyDescent="0.35">
      <c r="A219" s="176" t="s">
        <v>8</v>
      </c>
      <c r="B219" s="176"/>
      <c r="C219" s="176"/>
      <c r="D219" s="176"/>
      <c r="E219" s="176"/>
      <c r="F219" s="176"/>
      <c r="G219" s="176"/>
      <c r="H219" s="176"/>
      <c r="I219" s="176"/>
      <c r="J219" s="176"/>
      <c r="K219" s="176"/>
      <c r="L219" s="176"/>
      <c r="M219" s="176"/>
      <c r="N219" s="177"/>
    </row>
    <row r="220" spans="1:14" ht="36.6" thickBot="1" x14ac:dyDescent="0.35">
      <c r="A220" s="34" t="s">
        <v>36</v>
      </c>
      <c r="B220" s="40">
        <v>76</v>
      </c>
      <c r="C220" s="20" t="s">
        <v>165</v>
      </c>
      <c r="D220" s="5" t="s">
        <v>82</v>
      </c>
      <c r="E220" s="5">
        <v>5.2</v>
      </c>
      <c r="F220" s="5">
        <v>1.7999999999999999E-2</v>
      </c>
      <c r="G220" s="5">
        <v>5.6</v>
      </c>
      <c r="H220" s="5">
        <v>12.1</v>
      </c>
      <c r="I220" s="15">
        <v>112</v>
      </c>
      <c r="J220" s="37">
        <v>0.05</v>
      </c>
      <c r="K220" s="37">
        <v>0.04</v>
      </c>
      <c r="L220" s="37">
        <v>11</v>
      </c>
      <c r="M220" s="37">
        <v>52</v>
      </c>
      <c r="N220" s="37">
        <v>1.3</v>
      </c>
    </row>
    <row r="221" spans="1:14" ht="24.6" thickBot="1" x14ac:dyDescent="0.35">
      <c r="A221" s="34" t="s">
        <v>36</v>
      </c>
      <c r="B221" s="40">
        <v>283</v>
      </c>
      <c r="C221" s="20" t="s">
        <v>54</v>
      </c>
      <c r="D221" s="5" t="s">
        <v>147</v>
      </c>
      <c r="E221" s="5">
        <v>27.4</v>
      </c>
      <c r="F221" s="5">
        <v>0</v>
      </c>
      <c r="G221" s="5">
        <v>18.63</v>
      </c>
      <c r="H221" s="5">
        <v>5.5</v>
      </c>
      <c r="I221" s="15">
        <v>130</v>
      </c>
      <c r="J221" s="37">
        <v>0.05</v>
      </c>
      <c r="K221" s="37">
        <v>0.03</v>
      </c>
      <c r="L221" s="37">
        <v>1.33</v>
      </c>
      <c r="M221" s="37">
        <v>10.67</v>
      </c>
      <c r="N221" s="37">
        <v>1.33</v>
      </c>
    </row>
    <row r="222" spans="1:14" ht="15" thickBot="1" x14ac:dyDescent="0.35">
      <c r="A222" s="34" t="s">
        <v>36</v>
      </c>
      <c r="B222" s="40">
        <v>340</v>
      </c>
      <c r="C222" s="20" t="s">
        <v>45</v>
      </c>
      <c r="D222" s="5">
        <v>150</v>
      </c>
      <c r="E222" s="5">
        <v>2.1</v>
      </c>
      <c r="F222" s="5">
        <v>0</v>
      </c>
      <c r="G222" s="5">
        <v>25.85</v>
      </c>
      <c r="H222" s="5">
        <v>13.35</v>
      </c>
      <c r="I222" s="15">
        <v>117</v>
      </c>
      <c r="J222" s="37">
        <v>0.08</v>
      </c>
      <c r="K222" s="37">
        <v>0.05</v>
      </c>
      <c r="L222" s="37">
        <v>4</v>
      </c>
      <c r="M222" s="37">
        <v>48</v>
      </c>
      <c r="N222" s="37">
        <v>1.1000000000000001</v>
      </c>
    </row>
    <row r="223" spans="1:14" ht="24.6" thickBot="1" x14ac:dyDescent="0.35">
      <c r="A223" s="34" t="s">
        <v>36</v>
      </c>
      <c r="B223" s="40">
        <v>401</v>
      </c>
      <c r="C223" s="20" t="s">
        <v>15</v>
      </c>
      <c r="D223" s="5">
        <v>180</v>
      </c>
      <c r="E223" s="5">
        <v>0.53</v>
      </c>
      <c r="F223" s="5">
        <v>0</v>
      </c>
      <c r="G223" s="5">
        <v>0.11</v>
      </c>
      <c r="H223" s="5">
        <v>28.13</v>
      </c>
      <c r="I223" s="15">
        <v>116</v>
      </c>
      <c r="J223" s="37">
        <v>0.01</v>
      </c>
      <c r="K223" s="37">
        <v>0.01</v>
      </c>
      <c r="L223" s="37">
        <v>0</v>
      </c>
      <c r="M223" s="37">
        <v>16</v>
      </c>
      <c r="N223" s="37">
        <v>0.6</v>
      </c>
    </row>
    <row r="224" spans="1:14" ht="15" thickBot="1" x14ac:dyDescent="0.35">
      <c r="A224" s="34" t="s">
        <v>37</v>
      </c>
      <c r="B224" s="40" t="s">
        <v>37</v>
      </c>
      <c r="C224" s="20" t="s">
        <v>7</v>
      </c>
      <c r="D224" s="5">
        <v>30</v>
      </c>
      <c r="E224" s="5">
        <v>2.63</v>
      </c>
      <c r="F224" s="5">
        <v>0</v>
      </c>
      <c r="G224" s="5">
        <v>1.3</v>
      </c>
      <c r="H224" s="5">
        <v>17.989999999999998</v>
      </c>
      <c r="I224" s="11">
        <v>91.7</v>
      </c>
      <c r="J224" s="37">
        <v>0.04</v>
      </c>
      <c r="K224" s="37">
        <v>0.01</v>
      </c>
      <c r="L224" s="37">
        <v>0</v>
      </c>
      <c r="M224" s="37">
        <v>7.6</v>
      </c>
      <c r="N224" s="37">
        <v>0.48</v>
      </c>
    </row>
    <row r="225" spans="1:14" ht="24.6" thickBot="1" x14ac:dyDescent="0.35">
      <c r="A225" s="34" t="s">
        <v>37</v>
      </c>
      <c r="B225" s="40" t="s">
        <v>37</v>
      </c>
      <c r="C225" s="20" t="s">
        <v>139</v>
      </c>
      <c r="D225" s="5">
        <v>45</v>
      </c>
      <c r="E225" s="5">
        <v>2.48</v>
      </c>
      <c r="F225" s="5">
        <v>0</v>
      </c>
      <c r="G225" s="5">
        <v>0.9</v>
      </c>
      <c r="H225" s="5">
        <v>25.05</v>
      </c>
      <c r="I225" s="15">
        <v>130.5</v>
      </c>
      <c r="J225" s="37">
        <v>0.08</v>
      </c>
      <c r="K225" s="37">
        <v>0.04</v>
      </c>
      <c r="L225" s="37">
        <v>0</v>
      </c>
      <c r="M225" s="37">
        <v>13.05</v>
      </c>
      <c r="N225" s="37">
        <v>1.62</v>
      </c>
    </row>
    <row r="226" spans="1:14" ht="15" thickBot="1" x14ac:dyDescent="0.35">
      <c r="A226" s="34"/>
      <c r="B226" s="40"/>
      <c r="C226" s="20"/>
      <c r="D226" s="5"/>
      <c r="E226" s="5">
        <f t="shared" ref="E226:N226" si="32">SUM(E220:E225)</f>
        <v>40.340000000000003</v>
      </c>
      <c r="F226" s="5">
        <f t="shared" si="32"/>
        <v>1.7999999999999999E-2</v>
      </c>
      <c r="G226" s="5">
        <f t="shared" si="32"/>
        <v>52.389999999999993</v>
      </c>
      <c r="H226" s="5">
        <f t="shared" si="32"/>
        <v>102.11999999999999</v>
      </c>
      <c r="I226" s="23">
        <f t="shared" si="32"/>
        <v>697.2</v>
      </c>
      <c r="J226" s="23">
        <f t="shared" si="32"/>
        <v>0.31</v>
      </c>
      <c r="K226" s="23">
        <f t="shared" si="32"/>
        <v>0.18000000000000002</v>
      </c>
      <c r="L226" s="23">
        <f t="shared" si="32"/>
        <v>16.329999999999998</v>
      </c>
      <c r="M226" s="23">
        <f t="shared" si="32"/>
        <v>147.32000000000002</v>
      </c>
      <c r="N226" s="23">
        <f t="shared" si="32"/>
        <v>6.4300000000000006</v>
      </c>
    </row>
    <row r="227" spans="1:14" ht="15" thickBot="1" x14ac:dyDescent="0.35">
      <c r="A227" s="34"/>
      <c r="B227" s="40"/>
      <c r="C227" s="20"/>
      <c r="D227" s="5"/>
      <c r="E227" s="5"/>
      <c r="F227" s="5"/>
      <c r="G227" s="5"/>
      <c r="H227" s="5"/>
      <c r="I227" s="24"/>
      <c r="J227" s="43"/>
      <c r="K227" s="43"/>
      <c r="L227" s="43"/>
      <c r="M227" s="43"/>
      <c r="N227" s="43"/>
    </row>
    <row r="228" spans="1:14" ht="15" thickBot="1" x14ac:dyDescent="0.35">
      <c r="A228" s="176" t="s">
        <v>9</v>
      </c>
      <c r="B228" s="176"/>
      <c r="C228" s="176"/>
      <c r="D228" s="176"/>
      <c r="E228" s="176"/>
      <c r="F228" s="176"/>
      <c r="G228" s="176"/>
      <c r="H228" s="176"/>
      <c r="I228" s="176"/>
      <c r="J228" s="176"/>
      <c r="K228" s="176"/>
      <c r="L228" s="176"/>
      <c r="M228" s="176"/>
      <c r="N228" s="177"/>
    </row>
    <row r="229" spans="1:14" ht="24.6" thickBot="1" x14ac:dyDescent="0.35">
      <c r="A229" s="34" t="s">
        <v>36</v>
      </c>
      <c r="B229" s="40">
        <v>183</v>
      </c>
      <c r="C229" s="20" t="s">
        <v>108</v>
      </c>
      <c r="D229" s="5">
        <v>150</v>
      </c>
      <c r="E229" s="5">
        <v>3.74</v>
      </c>
      <c r="F229" s="5"/>
      <c r="G229" s="5">
        <v>11.56</v>
      </c>
      <c r="H229" s="5">
        <v>56.1</v>
      </c>
      <c r="I229" s="15">
        <v>345.1</v>
      </c>
      <c r="J229" s="37">
        <v>0.05</v>
      </c>
      <c r="K229" s="37">
        <v>0.04</v>
      </c>
      <c r="L229" s="37">
        <v>0</v>
      </c>
      <c r="M229" s="37">
        <v>22.1</v>
      </c>
      <c r="N229" s="37">
        <v>1.7</v>
      </c>
    </row>
    <row r="230" spans="1:14" ht="15" thickBot="1" x14ac:dyDescent="0.35">
      <c r="A230" s="34" t="s">
        <v>36</v>
      </c>
      <c r="B230" s="40">
        <v>437</v>
      </c>
      <c r="C230" s="20" t="s">
        <v>145</v>
      </c>
      <c r="D230" s="5">
        <v>180</v>
      </c>
      <c r="E230" s="5">
        <v>7.4999999999999997E-2</v>
      </c>
      <c r="F230" s="5"/>
      <c r="G230" s="5">
        <v>7.4999999999999997E-2</v>
      </c>
      <c r="H230" s="5">
        <v>18.68</v>
      </c>
      <c r="I230" s="15">
        <v>77.25</v>
      </c>
      <c r="J230" s="37">
        <v>7.4999999999999997E-2</v>
      </c>
      <c r="K230" s="37">
        <v>7.4999999999999997E-2</v>
      </c>
      <c r="L230" s="37">
        <v>3</v>
      </c>
      <c r="M230" s="37">
        <v>3</v>
      </c>
      <c r="N230" s="37">
        <v>0</v>
      </c>
    </row>
    <row r="231" spans="1:14" ht="15" thickBot="1" x14ac:dyDescent="0.35">
      <c r="A231" s="34" t="s">
        <v>37</v>
      </c>
      <c r="B231" s="40" t="s">
        <v>37</v>
      </c>
      <c r="C231" s="20" t="s">
        <v>20</v>
      </c>
      <c r="D231" s="5">
        <v>75</v>
      </c>
      <c r="E231" s="5">
        <v>0.4</v>
      </c>
      <c r="F231" s="5">
        <v>0</v>
      </c>
      <c r="G231" s="5">
        <v>0.3</v>
      </c>
      <c r="H231" s="5">
        <v>10.3</v>
      </c>
      <c r="I231" s="15">
        <v>47</v>
      </c>
      <c r="J231" s="37">
        <v>0.04</v>
      </c>
      <c r="K231" s="37">
        <v>0.04</v>
      </c>
      <c r="L231" s="37">
        <v>6</v>
      </c>
      <c r="M231" s="37">
        <v>14.4</v>
      </c>
      <c r="N231" s="37">
        <v>2.76</v>
      </c>
    </row>
    <row r="232" spans="1:14" ht="15" thickBot="1" x14ac:dyDescent="0.35">
      <c r="A232" s="34" t="s">
        <v>37</v>
      </c>
      <c r="B232" s="40" t="s">
        <v>37</v>
      </c>
      <c r="C232" s="20" t="s">
        <v>7</v>
      </c>
      <c r="D232" s="5">
        <v>30</v>
      </c>
      <c r="E232" s="5">
        <v>2.63</v>
      </c>
      <c r="F232" s="5">
        <v>0</v>
      </c>
      <c r="G232" s="5">
        <v>1.3</v>
      </c>
      <c r="H232" s="5">
        <v>17.989999999999998</v>
      </c>
      <c r="I232" s="11">
        <v>91.7</v>
      </c>
      <c r="J232" s="37">
        <v>0.04</v>
      </c>
      <c r="K232" s="37">
        <v>0.01</v>
      </c>
      <c r="L232" s="37">
        <v>0</v>
      </c>
      <c r="M232" s="37">
        <v>7.6</v>
      </c>
      <c r="N232" s="37">
        <v>0.48</v>
      </c>
    </row>
    <row r="233" spans="1:14" ht="15" thickBot="1" x14ac:dyDescent="0.35">
      <c r="A233" s="34"/>
      <c r="B233" s="40"/>
      <c r="C233" s="20"/>
      <c r="D233" s="5"/>
      <c r="E233" s="17">
        <f t="shared" ref="E233:N233" si="33">E230+E231+E232+E229</f>
        <v>6.8450000000000006</v>
      </c>
      <c r="F233" s="17">
        <f t="shared" si="33"/>
        <v>0</v>
      </c>
      <c r="G233" s="17">
        <f t="shared" si="33"/>
        <v>13.235000000000001</v>
      </c>
      <c r="H233" s="17">
        <f t="shared" si="33"/>
        <v>103.07</v>
      </c>
      <c r="I233" s="17">
        <f t="shared" si="33"/>
        <v>561.04999999999995</v>
      </c>
      <c r="J233" s="17">
        <f t="shared" si="33"/>
        <v>0.20500000000000002</v>
      </c>
      <c r="K233" s="17">
        <f t="shared" si="33"/>
        <v>0.16499999999999998</v>
      </c>
      <c r="L233" s="17">
        <f t="shared" si="33"/>
        <v>9</v>
      </c>
      <c r="M233" s="17">
        <f t="shared" si="33"/>
        <v>47.1</v>
      </c>
      <c r="N233" s="17">
        <f t="shared" si="33"/>
        <v>4.9399999999999995</v>
      </c>
    </row>
    <row r="234" spans="1:14" ht="15" thickBot="1" x14ac:dyDescent="0.35">
      <c r="A234" s="34"/>
      <c r="B234" s="40"/>
      <c r="C234" s="20" t="s">
        <v>12</v>
      </c>
      <c r="D234" s="5"/>
      <c r="E234" s="17">
        <f t="shared" ref="E234:N234" si="34">E212+E218+E226+E233</f>
        <v>63.484999999999999</v>
      </c>
      <c r="F234" s="17">
        <f t="shared" si="34"/>
        <v>1.7999999999999999E-2</v>
      </c>
      <c r="G234" s="17">
        <f t="shared" si="34"/>
        <v>77.10499999999999</v>
      </c>
      <c r="H234" s="17">
        <f t="shared" si="34"/>
        <v>291.20999999999998</v>
      </c>
      <c r="I234" s="17">
        <f t="shared" si="34"/>
        <v>1771.75</v>
      </c>
      <c r="J234" s="17">
        <f t="shared" si="34"/>
        <v>0.82499999999999996</v>
      </c>
      <c r="K234" s="17">
        <f t="shared" si="34"/>
        <v>0.52499999999999991</v>
      </c>
      <c r="L234" s="17">
        <f t="shared" si="34"/>
        <v>28.659999999999997</v>
      </c>
      <c r="M234" s="17">
        <f t="shared" si="34"/>
        <v>614.39</v>
      </c>
      <c r="N234" s="17">
        <f t="shared" si="34"/>
        <v>16.149999999999999</v>
      </c>
    </row>
    <row r="235" spans="1:14" ht="24.6" thickBot="1" x14ac:dyDescent="0.35">
      <c r="A235" s="45"/>
      <c r="B235" s="40"/>
      <c r="C235" s="20" t="s">
        <v>13</v>
      </c>
      <c r="D235" s="5"/>
      <c r="E235" s="48">
        <f>E234*4/H234</f>
        <v>0.87201675766628894</v>
      </c>
      <c r="F235" s="48"/>
      <c r="G235" s="48">
        <f>G234*4/H234</f>
        <v>1.0590982452525668</v>
      </c>
      <c r="H235" s="48">
        <v>4</v>
      </c>
      <c r="I235" s="15"/>
      <c r="J235" s="43"/>
      <c r="K235" s="43"/>
      <c r="L235" s="43"/>
      <c r="M235" s="43"/>
      <c r="N235" s="43"/>
    </row>
    <row r="236" spans="1:14" ht="15" thickBot="1" x14ac:dyDescent="0.35">
      <c r="A236" s="176" t="s">
        <v>29</v>
      </c>
      <c r="B236" s="176"/>
      <c r="C236" s="176"/>
      <c r="D236" s="176"/>
      <c r="E236" s="176"/>
      <c r="F236" s="176"/>
      <c r="G236" s="176"/>
      <c r="H236" s="176"/>
      <c r="I236" s="176"/>
      <c r="J236" s="176"/>
      <c r="K236" s="176"/>
      <c r="L236" s="176"/>
      <c r="M236" s="176"/>
      <c r="N236" s="177"/>
    </row>
    <row r="237" spans="1:14" ht="15" thickBot="1" x14ac:dyDescent="0.35">
      <c r="A237" s="176" t="s">
        <v>6</v>
      </c>
      <c r="B237" s="176"/>
      <c r="C237" s="176"/>
      <c r="D237" s="176"/>
      <c r="E237" s="176"/>
      <c r="F237" s="176"/>
      <c r="G237" s="176"/>
      <c r="H237" s="176"/>
      <c r="I237" s="176"/>
      <c r="J237" s="176"/>
      <c r="K237" s="176"/>
      <c r="L237" s="176"/>
      <c r="M237" s="176"/>
      <c r="N237" s="177"/>
    </row>
    <row r="238" spans="1:14" ht="24.6" thickBot="1" x14ac:dyDescent="0.35">
      <c r="A238" s="34" t="s">
        <v>36</v>
      </c>
      <c r="B238" s="40">
        <v>239</v>
      </c>
      <c r="C238" s="20" t="s">
        <v>48</v>
      </c>
      <c r="D238" s="5">
        <v>50</v>
      </c>
      <c r="E238" s="5">
        <v>6.9</v>
      </c>
      <c r="F238" s="5">
        <v>0</v>
      </c>
      <c r="G238" s="5">
        <v>3.9</v>
      </c>
      <c r="H238" s="5">
        <v>4.5999999999999996</v>
      </c>
      <c r="I238" s="15">
        <v>81</v>
      </c>
      <c r="J238" s="37">
        <v>0.1</v>
      </c>
      <c r="K238" s="37">
        <v>0.02</v>
      </c>
      <c r="L238" s="37">
        <v>0</v>
      </c>
      <c r="M238" s="37">
        <v>50.96</v>
      </c>
      <c r="N238" s="37">
        <v>1.57</v>
      </c>
    </row>
    <row r="239" spans="1:14" ht="15" thickBot="1" x14ac:dyDescent="0.35">
      <c r="A239" s="34" t="s">
        <v>36</v>
      </c>
      <c r="B239" s="40">
        <v>335</v>
      </c>
      <c r="C239" s="20" t="s">
        <v>40</v>
      </c>
      <c r="D239" s="5">
        <v>120</v>
      </c>
      <c r="E239" s="5">
        <v>2.4900000000000002</v>
      </c>
      <c r="F239" s="5">
        <v>0</v>
      </c>
      <c r="G239" s="5">
        <v>4.32</v>
      </c>
      <c r="H239" s="5">
        <v>16.3</v>
      </c>
      <c r="I239" s="15">
        <v>112.8</v>
      </c>
      <c r="J239" s="37">
        <v>0.11</v>
      </c>
      <c r="K239" s="37">
        <v>0.06</v>
      </c>
      <c r="L239" s="37">
        <v>4</v>
      </c>
      <c r="M239" s="37">
        <v>37.6</v>
      </c>
      <c r="N239" s="37">
        <v>0.88</v>
      </c>
    </row>
    <row r="240" spans="1:14" ht="15" thickBot="1" x14ac:dyDescent="0.35">
      <c r="A240" s="34" t="s">
        <v>36</v>
      </c>
      <c r="B240" s="40">
        <v>430</v>
      </c>
      <c r="C240" s="20" t="s">
        <v>10</v>
      </c>
      <c r="D240" s="5">
        <v>180</v>
      </c>
      <c r="E240" s="5">
        <v>0.1</v>
      </c>
      <c r="F240" s="5">
        <v>0</v>
      </c>
      <c r="G240" s="5">
        <v>0</v>
      </c>
      <c r="H240" s="5">
        <v>9.6999999999999993</v>
      </c>
      <c r="I240" s="15">
        <v>37</v>
      </c>
      <c r="J240" s="37">
        <v>0</v>
      </c>
      <c r="K240" s="37">
        <v>0</v>
      </c>
      <c r="L240" s="37">
        <v>0</v>
      </c>
      <c r="M240" s="37">
        <v>5</v>
      </c>
      <c r="N240" s="37">
        <v>1</v>
      </c>
    </row>
    <row r="241" spans="1:14" ht="15" thickBot="1" x14ac:dyDescent="0.35">
      <c r="A241" s="34" t="s">
        <v>37</v>
      </c>
      <c r="B241" s="40" t="s">
        <v>37</v>
      </c>
      <c r="C241" s="20" t="s">
        <v>7</v>
      </c>
      <c r="D241" s="5">
        <v>30</v>
      </c>
      <c r="E241" s="5">
        <v>2.63</v>
      </c>
      <c r="F241" s="5">
        <v>0</v>
      </c>
      <c r="G241" s="5">
        <v>1.3</v>
      </c>
      <c r="H241" s="5">
        <v>17.989999999999998</v>
      </c>
      <c r="I241" s="11">
        <v>91.7</v>
      </c>
      <c r="J241" s="37">
        <v>0.04</v>
      </c>
      <c r="K241" s="37">
        <v>0.01</v>
      </c>
      <c r="L241" s="37">
        <v>0</v>
      </c>
      <c r="M241" s="37">
        <v>7.6</v>
      </c>
      <c r="N241" s="37">
        <v>0.48</v>
      </c>
    </row>
    <row r="242" spans="1:14" ht="15" thickBot="1" x14ac:dyDescent="0.35">
      <c r="A242" s="34"/>
      <c r="B242" s="40"/>
      <c r="C242" s="20"/>
      <c r="D242" s="5"/>
      <c r="E242" s="5">
        <f t="shared" ref="E242:N242" si="35">SUM(E238:E241)</f>
        <v>12.120000000000001</v>
      </c>
      <c r="F242" s="5">
        <f t="shared" si="35"/>
        <v>0</v>
      </c>
      <c r="G242" s="5">
        <f t="shared" si="35"/>
        <v>9.5200000000000014</v>
      </c>
      <c r="H242" s="5">
        <f t="shared" si="35"/>
        <v>48.589999999999996</v>
      </c>
      <c r="I242" s="23">
        <f t="shared" si="35"/>
        <v>322.5</v>
      </c>
      <c r="J242" s="23">
        <f t="shared" si="35"/>
        <v>0.25</v>
      </c>
      <c r="K242" s="23">
        <f t="shared" si="35"/>
        <v>0.09</v>
      </c>
      <c r="L242" s="23">
        <f t="shared" si="35"/>
        <v>4</v>
      </c>
      <c r="M242" s="23">
        <f t="shared" si="35"/>
        <v>101.16</v>
      </c>
      <c r="N242" s="23">
        <f t="shared" si="35"/>
        <v>3.93</v>
      </c>
    </row>
    <row r="243" spans="1:14" ht="15" thickBot="1" x14ac:dyDescent="0.35">
      <c r="A243" s="45"/>
      <c r="B243" s="40"/>
      <c r="C243" s="20"/>
      <c r="D243" s="5"/>
      <c r="E243" s="5"/>
      <c r="F243" s="5"/>
      <c r="G243" s="5"/>
      <c r="H243" s="5"/>
      <c r="I243" s="25"/>
      <c r="J243" s="43"/>
      <c r="K243" s="43"/>
      <c r="L243" s="43"/>
      <c r="M243" s="43"/>
      <c r="N243" s="43"/>
    </row>
    <row r="244" spans="1:14" ht="15" thickBot="1" x14ac:dyDescent="0.35">
      <c r="A244" s="175" t="s">
        <v>153</v>
      </c>
      <c r="B244" s="176"/>
      <c r="C244" s="176"/>
      <c r="D244" s="176"/>
      <c r="E244" s="176"/>
      <c r="F244" s="176"/>
      <c r="G244" s="176"/>
      <c r="H244" s="176"/>
      <c r="I244" s="176"/>
      <c r="J244" s="176"/>
      <c r="K244" s="176"/>
      <c r="L244" s="176"/>
      <c r="M244" s="176"/>
      <c r="N244" s="177"/>
    </row>
    <row r="245" spans="1:14" ht="24.6" thickBot="1" x14ac:dyDescent="0.35">
      <c r="A245" s="63" t="s">
        <v>36</v>
      </c>
      <c r="B245" s="44">
        <v>435</v>
      </c>
      <c r="C245" s="20" t="s">
        <v>76</v>
      </c>
      <c r="D245" s="5" t="s">
        <v>192</v>
      </c>
      <c r="E245" s="5">
        <v>2.5</v>
      </c>
      <c r="F245" s="5">
        <v>0</v>
      </c>
      <c r="G245" s="5">
        <v>0.18</v>
      </c>
      <c r="H245" s="5">
        <v>7.2</v>
      </c>
      <c r="I245" s="74">
        <v>55.8</v>
      </c>
      <c r="J245" s="37">
        <v>0.08</v>
      </c>
      <c r="K245" s="37">
        <v>0.05</v>
      </c>
      <c r="L245" s="37">
        <v>2</v>
      </c>
      <c r="M245" s="37">
        <v>252</v>
      </c>
      <c r="N245" s="37">
        <v>0</v>
      </c>
    </row>
    <row r="246" spans="1:14" ht="15" thickBot="1" x14ac:dyDescent="0.35">
      <c r="A246" s="34" t="s">
        <v>36</v>
      </c>
      <c r="B246" s="40">
        <v>451</v>
      </c>
      <c r="C246" s="20" t="s">
        <v>78</v>
      </c>
      <c r="D246" s="5">
        <v>100</v>
      </c>
      <c r="E246" s="5">
        <v>4.3</v>
      </c>
      <c r="F246" s="5"/>
      <c r="G246" s="5">
        <v>0.9</v>
      </c>
      <c r="H246" s="5">
        <v>25.9</v>
      </c>
      <c r="I246" s="15">
        <v>130</v>
      </c>
      <c r="J246" s="37">
        <v>0.1</v>
      </c>
      <c r="K246" s="37">
        <v>0.05</v>
      </c>
      <c r="L246" s="37">
        <v>16.670000000000002</v>
      </c>
      <c r="M246" s="37">
        <v>21.67</v>
      </c>
      <c r="N246" s="37">
        <v>0</v>
      </c>
    </row>
    <row r="247" spans="1:14" ht="15" thickBot="1" x14ac:dyDescent="0.35">
      <c r="A247" s="34"/>
      <c r="B247" s="34"/>
      <c r="C247" s="18"/>
      <c r="D247" s="15"/>
      <c r="E247" s="15"/>
      <c r="F247" s="15"/>
      <c r="G247" s="15"/>
      <c r="H247" s="15"/>
      <c r="I247" s="25"/>
      <c r="J247" s="43"/>
      <c r="K247" s="43"/>
      <c r="L247" s="43"/>
      <c r="M247" s="43"/>
      <c r="N247" s="43"/>
    </row>
    <row r="248" spans="1:14" ht="15" thickBot="1" x14ac:dyDescent="0.35">
      <c r="A248" s="34"/>
      <c r="B248" s="34"/>
      <c r="C248" s="18"/>
      <c r="D248" s="15"/>
      <c r="E248" s="17">
        <f t="shared" ref="E248:N248" si="36">SUM(E245:E247)</f>
        <v>6.8</v>
      </c>
      <c r="F248" s="17">
        <f t="shared" si="36"/>
        <v>0</v>
      </c>
      <c r="G248" s="17">
        <f t="shared" si="36"/>
        <v>1.08</v>
      </c>
      <c r="H248" s="17">
        <f t="shared" si="36"/>
        <v>33.1</v>
      </c>
      <c r="I248" s="17">
        <f t="shared" si="36"/>
        <v>185.8</v>
      </c>
      <c r="J248" s="17">
        <f t="shared" si="36"/>
        <v>0.18</v>
      </c>
      <c r="K248" s="17">
        <f t="shared" si="36"/>
        <v>0.1</v>
      </c>
      <c r="L248" s="17">
        <f t="shared" si="36"/>
        <v>18.670000000000002</v>
      </c>
      <c r="M248" s="17">
        <f t="shared" si="36"/>
        <v>273.67</v>
      </c>
      <c r="N248" s="17">
        <f t="shared" si="36"/>
        <v>0</v>
      </c>
    </row>
    <row r="249" spans="1:14" ht="15" thickBot="1" x14ac:dyDescent="0.35">
      <c r="A249" s="176" t="s">
        <v>8</v>
      </c>
      <c r="B249" s="176"/>
      <c r="C249" s="176"/>
      <c r="D249" s="176"/>
      <c r="E249" s="176"/>
      <c r="F249" s="176"/>
      <c r="G249" s="176"/>
      <c r="H249" s="176"/>
      <c r="I249" s="176"/>
      <c r="J249" s="176"/>
      <c r="K249" s="176"/>
      <c r="L249" s="176"/>
      <c r="M249" s="176"/>
      <c r="N249" s="177"/>
    </row>
    <row r="250" spans="1:14" ht="24" customHeight="1" thickBot="1" x14ac:dyDescent="0.35">
      <c r="A250" s="61" t="s">
        <v>37</v>
      </c>
      <c r="B250" s="61" t="s">
        <v>184</v>
      </c>
      <c r="C250" s="20" t="s">
        <v>183</v>
      </c>
      <c r="D250" s="5">
        <v>60</v>
      </c>
      <c r="E250" s="5">
        <v>2.52</v>
      </c>
      <c r="F250" s="5">
        <v>0</v>
      </c>
      <c r="G250" s="5">
        <v>4.8600000000000003</v>
      </c>
      <c r="H250" s="5">
        <v>26.06</v>
      </c>
      <c r="I250" s="15">
        <v>78</v>
      </c>
      <c r="J250" s="37">
        <v>0.02</v>
      </c>
      <c r="K250" s="37">
        <v>0.01</v>
      </c>
      <c r="L250" s="37">
        <v>4.2</v>
      </c>
      <c r="M250" s="37">
        <v>28.8</v>
      </c>
      <c r="N250" s="37">
        <v>1.1399999999999999</v>
      </c>
    </row>
    <row r="251" spans="1:14" ht="24.6" thickBot="1" x14ac:dyDescent="0.35">
      <c r="A251" s="34" t="s">
        <v>36</v>
      </c>
      <c r="B251" s="40">
        <v>99</v>
      </c>
      <c r="C251" s="20" t="s">
        <v>55</v>
      </c>
      <c r="D251" s="5" t="s">
        <v>81</v>
      </c>
      <c r="E251" s="5">
        <v>6.4</v>
      </c>
      <c r="F251" s="5">
        <v>0</v>
      </c>
      <c r="G251" s="5">
        <v>4.5</v>
      </c>
      <c r="H251" s="5">
        <v>18.600000000000001</v>
      </c>
      <c r="I251" s="15">
        <v>141</v>
      </c>
      <c r="J251" s="37">
        <v>0.16</v>
      </c>
      <c r="K251" s="37">
        <v>0.1</v>
      </c>
      <c r="L251" s="37">
        <v>6</v>
      </c>
      <c r="M251" s="37">
        <v>50</v>
      </c>
      <c r="N251" s="37">
        <v>1.9</v>
      </c>
    </row>
    <row r="252" spans="1:14" ht="15" thickBot="1" x14ac:dyDescent="0.35">
      <c r="A252" s="34" t="s">
        <v>36</v>
      </c>
      <c r="B252" s="40">
        <v>290</v>
      </c>
      <c r="C252" s="20" t="s">
        <v>80</v>
      </c>
      <c r="D252" s="5">
        <v>100</v>
      </c>
      <c r="E252" s="5">
        <v>18</v>
      </c>
      <c r="F252" s="5">
        <v>0</v>
      </c>
      <c r="G252" s="5">
        <v>24.4</v>
      </c>
      <c r="H252" s="5">
        <v>12.4</v>
      </c>
      <c r="I252" s="15">
        <v>342</v>
      </c>
      <c r="J252" s="60">
        <v>0.28000000000000003</v>
      </c>
      <c r="K252" s="60">
        <v>0.2</v>
      </c>
      <c r="L252" s="60">
        <v>34</v>
      </c>
      <c r="M252" s="60">
        <v>12</v>
      </c>
      <c r="N252" s="60">
        <v>8</v>
      </c>
    </row>
    <row r="253" spans="1:14" ht="15" thickBot="1" x14ac:dyDescent="0.35">
      <c r="A253" s="34" t="s">
        <v>36</v>
      </c>
      <c r="B253" s="40">
        <v>338</v>
      </c>
      <c r="C253" s="20" t="s">
        <v>49</v>
      </c>
      <c r="D253" s="5">
        <v>150</v>
      </c>
      <c r="E253" s="5">
        <v>3.4</v>
      </c>
      <c r="F253" s="5">
        <v>0</v>
      </c>
      <c r="G253" s="5">
        <v>5.7</v>
      </c>
      <c r="H253" s="5">
        <v>14</v>
      </c>
      <c r="I253" s="15">
        <v>124</v>
      </c>
      <c r="J253" s="60">
        <v>0.09</v>
      </c>
      <c r="K253" s="60">
        <v>0.06</v>
      </c>
      <c r="L253" s="60">
        <v>19</v>
      </c>
      <c r="M253" s="60">
        <v>64</v>
      </c>
      <c r="N253" s="60">
        <v>1.1000000000000001</v>
      </c>
    </row>
    <row r="254" spans="1:14" ht="15" thickBot="1" x14ac:dyDescent="0.35">
      <c r="A254" s="34" t="s">
        <v>37</v>
      </c>
      <c r="B254" s="40" t="s">
        <v>37</v>
      </c>
      <c r="C254" s="20" t="s">
        <v>66</v>
      </c>
      <c r="D254" s="5">
        <v>180</v>
      </c>
      <c r="E254" s="5">
        <v>0.75</v>
      </c>
      <c r="F254" s="5">
        <v>0</v>
      </c>
      <c r="G254" s="5">
        <v>0.15</v>
      </c>
      <c r="H254" s="5">
        <v>14.85</v>
      </c>
      <c r="I254" s="15">
        <v>64.5</v>
      </c>
      <c r="J254" s="60">
        <v>0.02</v>
      </c>
      <c r="K254" s="60">
        <v>0.01</v>
      </c>
      <c r="L254" s="60">
        <v>3</v>
      </c>
      <c r="M254" s="60">
        <v>10.5</v>
      </c>
      <c r="N254" s="60">
        <v>2.1</v>
      </c>
    </row>
    <row r="255" spans="1:14" ht="15" thickBot="1" x14ac:dyDescent="0.35">
      <c r="A255" s="34" t="s">
        <v>37</v>
      </c>
      <c r="B255" s="40" t="s">
        <v>37</v>
      </c>
      <c r="C255" s="20" t="s">
        <v>7</v>
      </c>
      <c r="D255" s="5">
        <v>30</v>
      </c>
      <c r="E255" s="5">
        <v>2.63</v>
      </c>
      <c r="F255" s="5">
        <v>0</v>
      </c>
      <c r="G255" s="5">
        <v>1.3</v>
      </c>
      <c r="H255" s="5">
        <v>17.989999999999998</v>
      </c>
      <c r="I255" s="11">
        <v>91.7</v>
      </c>
      <c r="J255" s="37">
        <v>0.04</v>
      </c>
      <c r="K255" s="37">
        <v>0.01</v>
      </c>
      <c r="L255" s="37">
        <v>0</v>
      </c>
      <c r="M255" s="37">
        <v>7.6</v>
      </c>
      <c r="N255" s="37">
        <v>0.48</v>
      </c>
    </row>
    <row r="256" spans="1:14" ht="24.6" thickBot="1" x14ac:dyDescent="0.35">
      <c r="A256" s="34" t="s">
        <v>37</v>
      </c>
      <c r="B256" s="40" t="s">
        <v>37</v>
      </c>
      <c r="C256" s="20" t="s">
        <v>139</v>
      </c>
      <c r="D256" s="5">
        <v>45</v>
      </c>
      <c r="E256" s="5">
        <v>2.48</v>
      </c>
      <c r="F256" s="5">
        <v>0</v>
      </c>
      <c r="G256" s="5">
        <v>0.9</v>
      </c>
      <c r="H256" s="5">
        <v>25.05</v>
      </c>
      <c r="I256" s="15">
        <v>130.5</v>
      </c>
      <c r="J256" s="37">
        <v>0.08</v>
      </c>
      <c r="K256" s="37">
        <v>0.04</v>
      </c>
      <c r="L256" s="37">
        <v>0</v>
      </c>
      <c r="M256" s="37">
        <v>13.05</v>
      </c>
      <c r="N256" s="37">
        <v>1.62</v>
      </c>
    </row>
    <row r="257" spans="1:14" ht="15" thickBot="1" x14ac:dyDescent="0.35">
      <c r="A257" s="34"/>
      <c r="B257" s="40"/>
      <c r="C257" s="74"/>
      <c r="D257" s="5"/>
      <c r="E257" s="5">
        <f t="shared" ref="E257:N257" si="37">SUM(E250:E256)</f>
        <v>36.18</v>
      </c>
      <c r="F257" s="5">
        <f t="shared" si="37"/>
        <v>0</v>
      </c>
      <c r="G257" s="5">
        <f t="shared" si="37"/>
        <v>41.809999999999995</v>
      </c>
      <c r="H257" s="5">
        <f t="shared" si="37"/>
        <v>128.94999999999999</v>
      </c>
      <c r="I257" s="23">
        <f t="shared" si="37"/>
        <v>971.7</v>
      </c>
      <c r="J257" s="23">
        <f t="shared" si="37"/>
        <v>0.69000000000000006</v>
      </c>
      <c r="K257" s="23">
        <f t="shared" si="37"/>
        <v>0.43</v>
      </c>
      <c r="L257" s="23">
        <f t="shared" si="37"/>
        <v>66.2</v>
      </c>
      <c r="M257" s="23">
        <f t="shared" si="37"/>
        <v>185.95000000000002</v>
      </c>
      <c r="N257" s="23">
        <f t="shared" si="37"/>
        <v>16.34</v>
      </c>
    </row>
    <row r="258" spans="1:14" ht="15" thickBot="1" x14ac:dyDescent="0.35">
      <c r="A258" s="175" t="s">
        <v>9</v>
      </c>
      <c r="B258" s="176"/>
      <c r="C258" s="176"/>
      <c r="D258" s="176"/>
      <c r="E258" s="176"/>
      <c r="F258" s="176"/>
      <c r="G258" s="176"/>
      <c r="H258" s="176"/>
      <c r="I258" s="176"/>
      <c r="J258" s="176"/>
      <c r="K258" s="176"/>
      <c r="L258" s="176"/>
      <c r="M258" s="176"/>
      <c r="N258" s="177"/>
    </row>
    <row r="259" spans="1:14" ht="24.75" customHeight="1" thickBot="1" x14ac:dyDescent="0.35">
      <c r="A259" s="34" t="s">
        <v>111</v>
      </c>
      <c r="B259" s="40">
        <v>130</v>
      </c>
      <c r="C259" s="20" t="s">
        <v>109</v>
      </c>
      <c r="D259" s="5" t="s">
        <v>110</v>
      </c>
      <c r="E259" s="5">
        <v>10.199999999999999</v>
      </c>
      <c r="F259" s="5">
        <v>0</v>
      </c>
      <c r="G259" s="5">
        <v>7.25</v>
      </c>
      <c r="H259" s="5">
        <v>17.920000000000002</v>
      </c>
      <c r="I259" s="15">
        <v>194.13</v>
      </c>
      <c r="J259" s="37">
        <v>7.0000000000000007E-2</v>
      </c>
      <c r="K259" s="37">
        <v>0.05</v>
      </c>
      <c r="L259" s="37">
        <v>0</v>
      </c>
      <c r="M259" s="37">
        <v>191.4</v>
      </c>
      <c r="N259" s="37">
        <v>0.99</v>
      </c>
    </row>
    <row r="260" spans="1:14" ht="15" thickBot="1" x14ac:dyDescent="0.35">
      <c r="A260" s="34" t="s">
        <v>36</v>
      </c>
      <c r="B260" s="40">
        <v>434</v>
      </c>
      <c r="C260" s="20" t="s">
        <v>63</v>
      </c>
      <c r="D260" s="5">
        <v>180</v>
      </c>
      <c r="E260" s="5">
        <v>4.58</v>
      </c>
      <c r="F260" s="5">
        <v>0</v>
      </c>
      <c r="G260" s="5">
        <v>3.98</v>
      </c>
      <c r="H260" s="5">
        <v>7.58</v>
      </c>
      <c r="I260" s="15">
        <v>84.75</v>
      </c>
      <c r="J260" s="37">
        <v>0.06</v>
      </c>
      <c r="K260" s="37">
        <v>0.04</v>
      </c>
      <c r="L260" s="37">
        <v>2.25</v>
      </c>
      <c r="M260" s="37">
        <v>189</v>
      </c>
      <c r="N260" s="37">
        <v>1.5</v>
      </c>
    </row>
    <row r="261" spans="1:14" ht="15" thickBot="1" x14ac:dyDescent="0.35">
      <c r="A261" s="34" t="s">
        <v>37</v>
      </c>
      <c r="B261" s="40" t="s">
        <v>37</v>
      </c>
      <c r="C261" s="20" t="s">
        <v>11</v>
      </c>
      <c r="D261" s="5">
        <v>100</v>
      </c>
      <c r="E261" s="5">
        <v>1.44</v>
      </c>
      <c r="F261" s="5">
        <v>0</v>
      </c>
      <c r="G261" s="5">
        <v>0.48</v>
      </c>
      <c r="H261" s="5">
        <v>20.16</v>
      </c>
      <c r="I261" s="15">
        <v>92.16</v>
      </c>
      <c r="J261" s="37">
        <v>0.05</v>
      </c>
      <c r="K261" s="37">
        <v>0.06</v>
      </c>
      <c r="L261" s="37">
        <v>12</v>
      </c>
      <c r="M261" s="37">
        <v>9.6</v>
      </c>
      <c r="N261" s="37">
        <v>0.72</v>
      </c>
    </row>
    <row r="262" spans="1:14" ht="15" thickBot="1" x14ac:dyDescent="0.35">
      <c r="A262" s="34"/>
      <c r="B262" s="40"/>
      <c r="C262" s="20"/>
      <c r="D262" s="5"/>
      <c r="E262" s="6">
        <f t="shared" ref="E262:N262" si="38">E259+E260+E261</f>
        <v>16.22</v>
      </c>
      <c r="F262" s="6">
        <f t="shared" si="38"/>
        <v>0</v>
      </c>
      <c r="G262" s="6">
        <f t="shared" si="38"/>
        <v>11.71</v>
      </c>
      <c r="H262" s="6">
        <f t="shared" si="38"/>
        <v>45.66</v>
      </c>
      <c r="I262" s="6">
        <f t="shared" si="38"/>
        <v>371.03999999999996</v>
      </c>
      <c r="J262" s="6">
        <f t="shared" si="38"/>
        <v>0.18</v>
      </c>
      <c r="K262" s="6">
        <f t="shared" si="38"/>
        <v>0.15</v>
      </c>
      <c r="L262" s="6">
        <f t="shared" si="38"/>
        <v>14.25</v>
      </c>
      <c r="M262" s="6">
        <f t="shared" si="38"/>
        <v>390</v>
      </c>
      <c r="N262" s="6">
        <f t="shared" si="38"/>
        <v>3.21</v>
      </c>
    </row>
    <row r="263" spans="1:14" ht="15" thickBot="1" x14ac:dyDescent="0.35">
      <c r="A263" s="34"/>
      <c r="B263" s="40"/>
      <c r="C263" s="20"/>
      <c r="D263" s="5"/>
      <c r="E263" s="5"/>
      <c r="F263" s="5"/>
      <c r="G263" s="5"/>
      <c r="H263" s="5"/>
      <c r="I263" s="24"/>
      <c r="J263" s="43"/>
      <c r="K263" s="43"/>
      <c r="L263" s="43"/>
      <c r="M263" s="43"/>
      <c r="N263" s="43"/>
    </row>
    <row r="264" spans="1:14" ht="15" thickBot="1" x14ac:dyDescent="0.35">
      <c r="A264" s="34"/>
      <c r="B264" s="40"/>
      <c r="C264" s="20" t="s">
        <v>12</v>
      </c>
      <c r="D264" s="5"/>
      <c r="E264" s="17">
        <f t="shared" ref="E264:N264" si="39">E242+E248+E257+E262</f>
        <v>71.319999999999993</v>
      </c>
      <c r="F264" s="17">
        <f t="shared" si="39"/>
        <v>0</v>
      </c>
      <c r="G264" s="17">
        <f t="shared" si="39"/>
        <v>64.12</v>
      </c>
      <c r="H264" s="17">
        <f t="shared" si="39"/>
        <v>256.29999999999995</v>
      </c>
      <c r="I264" s="17">
        <f t="shared" si="39"/>
        <v>1851.04</v>
      </c>
      <c r="J264" s="17">
        <f t="shared" si="39"/>
        <v>1.3</v>
      </c>
      <c r="K264" s="17">
        <f t="shared" si="39"/>
        <v>0.77</v>
      </c>
      <c r="L264" s="17">
        <f t="shared" si="39"/>
        <v>103.12</v>
      </c>
      <c r="M264" s="17">
        <f t="shared" si="39"/>
        <v>950.78000000000009</v>
      </c>
      <c r="N264" s="17">
        <f t="shared" si="39"/>
        <v>23.48</v>
      </c>
    </row>
    <row r="265" spans="1:14" ht="24.6" thickBot="1" x14ac:dyDescent="0.35">
      <c r="A265" s="34"/>
      <c r="B265" s="40"/>
      <c r="C265" s="20" t="s">
        <v>13</v>
      </c>
      <c r="D265" s="5"/>
      <c r="E265" s="48">
        <f>E264*4/H264</f>
        <v>1.1130706203667577</v>
      </c>
      <c r="F265" s="48"/>
      <c r="G265" s="48">
        <f>G264*4/H264</f>
        <v>1.000702301989856</v>
      </c>
      <c r="H265" s="48">
        <v>4</v>
      </c>
      <c r="I265" s="15"/>
      <c r="J265" s="43"/>
      <c r="K265" s="43"/>
      <c r="L265" s="43"/>
      <c r="M265" s="43"/>
      <c r="N265" s="43"/>
    </row>
    <row r="266" spans="1:14" ht="15" thickBot="1" x14ac:dyDescent="0.35">
      <c r="A266" s="176" t="s">
        <v>31</v>
      </c>
      <c r="B266" s="176"/>
      <c r="C266" s="176"/>
      <c r="D266" s="176"/>
      <c r="E266" s="176"/>
      <c r="F266" s="176"/>
      <c r="G266" s="176"/>
      <c r="H266" s="176"/>
      <c r="I266" s="176"/>
      <c r="J266" s="176"/>
      <c r="K266" s="176"/>
      <c r="L266" s="176"/>
      <c r="M266" s="176"/>
      <c r="N266" s="177"/>
    </row>
    <row r="267" spans="1:14" ht="15" thickBot="1" x14ac:dyDescent="0.35">
      <c r="A267" s="176" t="s">
        <v>6</v>
      </c>
      <c r="B267" s="176"/>
      <c r="C267" s="176"/>
      <c r="D267" s="176"/>
      <c r="E267" s="176"/>
      <c r="F267" s="176"/>
      <c r="G267" s="176"/>
      <c r="H267" s="176"/>
      <c r="I267" s="176"/>
      <c r="J267" s="176"/>
      <c r="K267" s="176"/>
      <c r="L267" s="176"/>
      <c r="M267" s="176"/>
      <c r="N267" s="177"/>
    </row>
    <row r="268" spans="1:14" ht="24.6" thickBot="1" x14ac:dyDescent="0.35">
      <c r="A268" s="34" t="s">
        <v>36</v>
      </c>
      <c r="B268" s="41">
        <v>189</v>
      </c>
      <c r="C268" s="20" t="s">
        <v>61</v>
      </c>
      <c r="D268" s="5" t="s">
        <v>83</v>
      </c>
      <c r="E268" s="5">
        <v>5.2</v>
      </c>
      <c r="F268" s="5">
        <v>0</v>
      </c>
      <c r="G268" s="5">
        <v>8.4</v>
      </c>
      <c r="H268" s="5">
        <v>28.8</v>
      </c>
      <c r="I268" s="15">
        <v>212</v>
      </c>
      <c r="J268" s="37">
        <v>0.05</v>
      </c>
      <c r="K268" s="37">
        <v>0.03</v>
      </c>
      <c r="L268" s="37">
        <v>1.33</v>
      </c>
      <c r="M268" s="37">
        <v>142.66999999999999</v>
      </c>
      <c r="N268" s="37">
        <v>1.33</v>
      </c>
    </row>
    <row r="269" spans="1:14" ht="15" thickBot="1" x14ac:dyDescent="0.35">
      <c r="A269" s="34" t="s">
        <v>36</v>
      </c>
      <c r="B269" s="40">
        <v>430</v>
      </c>
      <c r="C269" s="20" t="s">
        <v>10</v>
      </c>
      <c r="D269" s="5">
        <v>180</v>
      </c>
      <c r="E269" s="5">
        <v>0.1</v>
      </c>
      <c r="F269" s="5">
        <v>0</v>
      </c>
      <c r="G269" s="5">
        <v>0</v>
      </c>
      <c r="H269" s="5">
        <v>9.6999999999999993</v>
      </c>
      <c r="I269" s="15">
        <v>37</v>
      </c>
      <c r="J269" s="37">
        <v>0</v>
      </c>
      <c r="K269" s="37">
        <v>0</v>
      </c>
      <c r="L269" s="37">
        <v>0</v>
      </c>
      <c r="M269" s="37">
        <v>5</v>
      </c>
      <c r="N269" s="37">
        <v>1</v>
      </c>
    </row>
    <row r="270" spans="1:14" ht="15" thickBot="1" x14ac:dyDescent="0.35">
      <c r="A270" s="34" t="s">
        <v>37</v>
      </c>
      <c r="B270" s="40" t="s">
        <v>37</v>
      </c>
      <c r="C270" s="20" t="s">
        <v>7</v>
      </c>
      <c r="D270" s="5">
        <v>30</v>
      </c>
      <c r="E270" s="5">
        <v>2.63</v>
      </c>
      <c r="F270" s="5">
        <v>0</v>
      </c>
      <c r="G270" s="5">
        <v>1.3</v>
      </c>
      <c r="H270" s="5">
        <v>17.989999999999998</v>
      </c>
      <c r="I270" s="11">
        <v>91.7</v>
      </c>
      <c r="J270" s="37">
        <v>0.04</v>
      </c>
      <c r="K270" s="37">
        <v>0.01</v>
      </c>
      <c r="L270" s="37">
        <v>0</v>
      </c>
      <c r="M270" s="37">
        <v>7.6</v>
      </c>
      <c r="N270" s="37">
        <v>0.48</v>
      </c>
    </row>
    <row r="271" spans="1:14" ht="15" thickBot="1" x14ac:dyDescent="0.35">
      <c r="A271" s="34"/>
      <c r="B271" s="40"/>
      <c r="C271" s="74"/>
      <c r="D271" s="5"/>
      <c r="E271" s="5">
        <f t="shared" ref="E271:N271" si="40">SUM(E268:E270)</f>
        <v>7.93</v>
      </c>
      <c r="F271" s="5">
        <f t="shared" si="40"/>
        <v>0</v>
      </c>
      <c r="G271" s="5">
        <f t="shared" si="40"/>
        <v>9.7000000000000011</v>
      </c>
      <c r="H271" s="5">
        <f t="shared" si="40"/>
        <v>56.489999999999995</v>
      </c>
      <c r="I271" s="23">
        <f t="shared" si="40"/>
        <v>340.7</v>
      </c>
      <c r="J271" s="23">
        <f t="shared" si="40"/>
        <v>0.09</v>
      </c>
      <c r="K271" s="23">
        <f t="shared" si="40"/>
        <v>0.04</v>
      </c>
      <c r="L271" s="23">
        <f t="shared" si="40"/>
        <v>1.33</v>
      </c>
      <c r="M271" s="23">
        <f t="shared" si="40"/>
        <v>155.26999999999998</v>
      </c>
      <c r="N271" s="23">
        <f t="shared" si="40"/>
        <v>2.81</v>
      </c>
    </row>
    <row r="272" spans="1:14" ht="15" thickBot="1" x14ac:dyDescent="0.35">
      <c r="A272" s="45"/>
      <c r="B272" s="40"/>
      <c r="C272" s="74"/>
      <c r="D272" s="5"/>
      <c r="E272" s="5"/>
      <c r="F272" s="5"/>
      <c r="G272" s="5"/>
      <c r="H272" s="5"/>
      <c r="I272" s="24"/>
      <c r="J272" s="43"/>
      <c r="K272" s="43"/>
      <c r="L272" s="43"/>
      <c r="M272" s="43"/>
      <c r="N272" s="43"/>
    </row>
    <row r="273" spans="1:14" ht="15" thickBot="1" x14ac:dyDescent="0.35">
      <c r="A273" s="175" t="s">
        <v>153</v>
      </c>
      <c r="B273" s="176"/>
      <c r="C273" s="176"/>
      <c r="D273" s="176"/>
      <c r="E273" s="176"/>
      <c r="F273" s="176"/>
      <c r="G273" s="176"/>
      <c r="H273" s="176"/>
      <c r="I273" s="176"/>
      <c r="J273" s="176"/>
      <c r="K273" s="176"/>
      <c r="L273" s="176"/>
      <c r="M273" s="176"/>
      <c r="N273" s="177"/>
    </row>
    <row r="274" spans="1:14" ht="15" thickBot="1" x14ac:dyDescent="0.35">
      <c r="A274" s="34" t="s">
        <v>37</v>
      </c>
      <c r="B274" s="40" t="s">
        <v>37</v>
      </c>
      <c r="C274" s="20" t="s">
        <v>74</v>
      </c>
      <c r="D274" s="5">
        <v>180</v>
      </c>
      <c r="E274" s="5">
        <v>4.5</v>
      </c>
      <c r="F274" s="5">
        <v>0</v>
      </c>
      <c r="G274" s="5">
        <v>0.15</v>
      </c>
      <c r="H274" s="5">
        <v>6</v>
      </c>
      <c r="I274" s="15">
        <v>46.5</v>
      </c>
      <c r="J274" s="37">
        <v>7.0000000000000007E-2</v>
      </c>
      <c r="K274" s="37">
        <v>0.04</v>
      </c>
      <c r="L274" s="37">
        <v>1.78</v>
      </c>
      <c r="M274" s="37">
        <v>224</v>
      </c>
      <c r="N274" s="37">
        <v>0</v>
      </c>
    </row>
    <row r="275" spans="1:14" ht="15" thickBot="1" x14ac:dyDescent="0.35">
      <c r="A275" s="34" t="s">
        <v>37</v>
      </c>
      <c r="B275" s="40" t="s">
        <v>37</v>
      </c>
      <c r="C275" s="20" t="s">
        <v>140</v>
      </c>
      <c r="D275" s="5">
        <v>35</v>
      </c>
      <c r="E275" s="5">
        <v>0.7</v>
      </c>
      <c r="F275" s="5">
        <v>0</v>
      </c>
      <c r="G275" s="5">
        <v>0.8</v>
      </c>
      <c r="H275" s="5">
        <v>18.600000000000001</v>
      </c>
      <c r="I275" s="15">
        <v>85</v>
      </c>
      <c r="J275" s="37">
        <v>0.02</v>
      </c>
      <c r="K275" s="37">
        <v>0.01</v>
      </c>
      <c r="L275" s="37">
        <v>0</v>
      </c>
      <c r="M275" s="37">
        <v>5.8</v>
      </c>
      <c r="N275" s="37">
        <v>0.42</v>
      </c>
    </row>
    <row r="276" spans="1:14" ht="15" thickBot="1" x14ac:dyDescent="0.35">
      <c r="A276" s="34"/>
      <c r="B276" s="34"/>
      <c r="C276" s="18"/>
      <c r="D276" s="15"/>
      <c r="E276" s="15"/>
      <c r="F276" s="15"/>
      <c r="G276" s="15"/>
      <c r="H276" s="15"/>
      <c r="I276" s="25"/>
      <c r="J276" s="43"/>
      <c r="K276" s="43"/>
      <c r="L276" s="43"/>
      <c r="M276" s="43"/>
      <c r="N276" s="43"/>
    </row>
    <row r="277" spans="1:14" ht="15" thickBot="1" x14ac:dyDescent="0.35">
      <c r="A277" s="34"/>
      <c r="B277" s="34"/>
      <c r="C277" s="18"/>
      <c r="D277" s="15"/>
      <c r="E277" s="17">
        <f t="shared" ref="E277:N277" si="41">SUM(E274:E276)</f>
        <v>5.2</v>
      </c>
      <c r="F277" s="17">
        <f t="shared" si="41"/>
        <v>0</v>
      </c>
      <c r="G277" s="17">
        <f t="shared" si="41"/>
        <v>0.95000000000000007</v>
      </c>
      <c r="H277" s="17">
        <f t="shared" si="41"/>
        <v>24.6</v>
      </c>
      <c r="I277" s="17">
        <f t="shared" si="41"/>
        <v>131.5</v>
      </c>
      <c r="J277" s="17">
        <f t="shared" si="41"/>
        <v>9.0000000000000011E-2</v>
      </c>
      <c r="K277" s="17">
        <f t="shared" si="41"/>
        <v>0.05</v>
      </c>
      <c r="L277" s="17">
        <f t="shared" si="41"/>
        <v>1.78</v>
      </c>
      <c r="M277" s="17">
        <f t="shared" si="41"/>
        <v>229.8</v>
      </c>
      <c r="N277" s="17">
        <f t="shared" si="41"/>
        <v>0.42</v>
      </c>
    </row>
    <row r="278" spans="1:14" ht="15" thickBot="1" x14ac:dyDescent="0.35">
      <c r="A278" s="176" t="s">
        <v>8</v>
      </c>
      <c r="B278" s="176"/>
      <c r="C278" s="176"/>
      <c r="D278" s="176"/>
      <c r="E278" s="176"/>
      <c r="F278" s="176"/>
      <c r="G278" s="176"/>
      <c r="H278" s="176"/>
      <c r="I278" s="176"/>
      <c r="J278" s="176"/>
      <c r="K278" s="176"/>
      <c r="L278" s="176"/>
      <c r="M278" s="176"/>
      <c r="N278" s="177"/>
    </row>
    <row r="279" spans="1:14" ht="15" thickBot="1" x14ac:dyDescent="0.35">
      <c r="A279" s="34" t="s">
        <v>38</v>
      </c>
      <c r="B279" s="40">
        <v>71</v>
      </c>
      <c r="C279" s="20" t="s">
        <v>163</v>
      </c>
      <c r="D279" s="5">
        <v>60</v>
      </c>
      <c r="E279" s="5">
        <v>3.3</v>
      </c>
      <c r="F279" s="5">
        <v>0.6</v>
      </c>
      <c r="G279" s="5">
        <v>5.7</v>
      </c>
      <c r="H279" s="5">
        <v>14.3</v>
      </c>
      <c r="I279" s="15">
        <v>122</v>
      </c>
      <c r="J279" s="37">
        <v>0.09</v>
      </c>
      <c r="K279" s="37">
        <v>0.05</v>
      </c>
      <c r="L279" s="37">
        <v>8</v>
      </c>
      <c r="M279" s="37">
        <v>34</v>
      </c>
      <c r="N279" s="37">
        <v>1</v>
      </c>
    </row>
    <row r="280" spans="1:14" ht="15" thickBot="1" x14ac:dyDescent="0.35">
      <c r="A280" s="34" t="s">
        <v>36</v>
      </c>
      <c r="B280" s="40">
        <v>89</v>
      </c>
      <c r="C280" s="20" t="s">
        <v>51</v>
      </c>
      <c r="D280" s="5" t="s">
        <v>81</v>
      </c>
      <c r="E280" s="5">
        <v>3.3</v>
      </c>
      <c r="F280" s="5">
        <v>0.6</v>
      </c>
      <c r="G280" s="5">
        <v>5.7</v>
      </c>
      <c r="H280" s="5">
        <v>14.3</v>
      </c>
      <c r="I280" s="15">
        <v>122</v>
      </c>
      <c r="J280" s="37">
        <v>0.09</v>
      </c>
      <c r="K280" s="37">
        <v>0.05</v>
      </c>
      <c r="L280" s="37">
        <v>8</v>
      </c>
      <c r="M280" s="37">
        <v>34</v>
      </c>
      <c r="N280" s="37">
        <v>1</v>
      </c>
    </row>
    <row r="281" spans="1:14" ht="17.25" customHeight="1" thickBot="1" x14ac:dyDescent="0.35">
      <c r="A281" s="34" t="s">
        <v>36</v>
      </c>
      <c r="B281" s="40">
        <v>306</v>
      </c>
      <c r="C281" s="20" t="s">
        <v>50</v>
      </c>
      <c r="D281" s="5">
        <v>200</v>
      </c>
      <c r="E281" s="5">
        <v>20.2</v>
      </c>
      <c r="F281" s="5">
        <v>0</v>
      </c>
      <c r="G281" s="5">
        <v>22.2</v>
      </c>
      <c r="H281" s="5">
        <v>12.4</v>
      </c>
      <c r="I281" s="15">
        <v>336</v>
      </c>
      <c r="J281" s="37">
        <v>0.08</v>
      </c>
      <c r="K281" s="37">
        <v>0.06</v>
      </c>
      <c r="L281" s="37">
        <v>30</v>
      </c>
      <c r="M281" s="37">
        <v>76</v>
      </c>
      <c r="N281" s="37">
        <v>4</v>
      </c>
    </row>
    <row r="282" spans="1:14" ht="24.6" thickBot="1" x14ac:dyDescent="0.35">
      <c r="A282" s="34" t="s">
        <v>36</v>
      </c>
      <c r="B282" s="40">
        <v>411</v>
      </c>
      <c r="C282" s="20" t="s">
        <v>112</v>
      </c>
      <c r="D282" s="5">
        <v>180</v>
      </c>
      <c r="E282" s="5">
        <v>0</v>
      </c>
      <c r="F282" s="5">
        <v>0</v>
      </c>
      <c r="G282" s="5">
        <v>0</v>
      </c>
      <c r="H282" s="5">
        <v>23.6</v>
      </c>
      <c r="I282" s="15">
        <v>105.4</v>
      </c>
      <c r="J282" s="37">
        <v>0.01</v>
      </c>
      <c r="K282" s="37">
        <v>0.01</v>
      </c>
      <c r="L282" s="37">
        <v>1.5</v>
      </c>
      <c r="M282" s="37">
        <v>3.75</v>
      </c>
      <c r="N282" s="37">
        <v>0.3</v>
      </c>
    </row>
    <row r="283" spans="1:14" ht="15" thickBot="1" x14ac:dyDescent="0.35">
      <c r="A283" s="34" t="s">
        <v>37</v>
      </c>
      <c r="B283" s="40" t="s">
        <v>37</v>
      </c>
      <c r="C283" s="20" t="s">
        <v>7</v>
      </c>
      <c r="D283" s="5">
        <v>30</v>
      </c>
      <c r="E283" s="5">
        <v>2.63</v>
      </c>
      <c r="F283" s="5">
        <v>0</v>
      </c>
      <c r="G283" s="5">
        <v>1.3</v>
      </c>
      <c r="H283" s="5">
        <v>17.989999999999998</v>
      </c>
      <c r="I283" s="11">
        <v>91.7</v>
      </c>
      <c r="J283" s="37">
        <v>0.04</v>
      </c>
      <c r="K283" s="37">
        <v>0.01</v>
      </c>
      <c r="L283" s="37">
        <v>0</v>
      </c>
      <c r="M283" s="37">
        <v>7.6</v>
      </c>
      <c r="N283" s="37">
        <v>0.48</v>
      </c>
    </row>
    <row r="284" spans="1:14" ht="24.6" thickBot="1" x14ac:dyDescent="0.35">
      <c r="A284" s="34" t="s">
        <v>37</v>
      </c>
      <c r="B284" s="40" t="s">
        <v>37</v>
      </c>
      <c r="C284" s="20" t="s">
        <v>139</v>
      </c>
      <c r="D284" s="5">
        <v>45</v>
      </c>
      <c r="E284" s="5">
        <v>2.48</v>
      </c>
      <c r="F284" s="5">
        <v>0</v>
      </c>
      <c r="G284" s="5">
        <v>0.9</v>
      </c>
      <c r="H284" s="5">
        <v>25.05</v>
      </c>
      <c r="I284" s="15">
        <v>130.5</v>
      </c>
      <c r="J284" s="37">
        <v>0.08</v>
      </c>
      <c r="K284" s="37">
        <v>0.04</v>
      </c>
      <c r="L284" s="37">
        <v>0</v>
      </c>
      <c r="M284" s="37">
        <v>13.05</v>
      </c>
      <c r="N284" s="37">
        <v>1.62</v>
      </c>
    </row>
    <row r="285" spans="1:14" ht="15" thickBot="1" x14ac:dyDescent="0.35">
      <c r="A285" s="34"/>
      <c r="B285" s="40"/>
      <c r="C285" s="74"/>
      <c r="D285" s="5"/>
      <c r="E285" s="6">
        <f t="shared" ref="E285:N285" si="42">SUM(E279:E284)</f>
        <v>31.909999999999997</v>
      </c>
      <c r="F285" s="6">
        <f t="shared" si="42"/>
        <v>1.2</v>
      </c>
      <c r="G285" s="6">
        <f t="shared" si="42"/>
        <v>35.799999999999997</v>
      </c>
      <c r="H285" s="6">
        <f t="shared" si="42"/>
        <v>107.63999999999999</v>
      </c>
      <c r="I285" s="6">
        <f t="shared" si="42"/>
        <v>907.6</v>
      </c>
      <c r="J285" s="6">
        <f t="shared" si="42"/>
        <v>0.39</v>
      </c>
      <c r="K285" s="6">
        <f t="shared" si="42"/>
        <v>0.22000000000000003</v>
      </c>
      <c r="L285" s="6">
        <f t="shared" si="42"/>
        <v>47.5</v>
      </c>
      <c r="M285" s="6">
        <f t="shared" si="42"/>
        <v>168.4</v>
      </c>
      <c r="N285" s="6">
        <f t="shared" si="42"/>
        <v>8.3999999999999986</v>
      </c>
    </row>
    <row r="286" spans="1:14" ht="15" thickBot="1" x14ac:dyDescent="0.35">
      <c r="A286" s="45"/>
      <c r="B286" s="40"/>
      <c r="C286" s="21"/>
      <c r="D286" s="5"/>
      <c r="E286" s="6"/>
      <c r="F286" s="6"/>
      <c r="G286" s="6"/>
      <c r="H286" s="6"/>
      <c r="I286" s="24"/>
      <c r="J286" s="43"/>
      <c r="K286" s="43"/>
      <c r="L286" s="43"/>
      <c r="M286" s="43"/>
      <c r="N286" s="43"/>
    </row>
    <row r="287" spans="1:14" ht="15" thickBot="1" x14ac:dyDescent="0.35">
      <c r="A287" s="176" t="s">
        <v>9</v>
      </c>
      <c r="B287" s="176"/>
      <c r="C287" s="176"/>
      <c r="D287" s="176"/>
      <c r="E287" s="176"/>
      <c r="F287" s="176"/>
      <c r="G287" s="176"/>
      <c r="H287" s="176"/>
      <c r="I287" s="176"/>
      <c r="J287" s="176"/>
      <c r="K287" s="176"/>
      <c r="L287" s="176"/>
      <c r="M287" s="176"/>
      <c r="N287" s="177"/>
    </row>
    <row r="288" spans="1:14" ht="24.6" thickBot="1" x14ac:dyDescent="0.35">
      <c r="A288" s="34" t="s">
        <v>36</v>
      </c>
      <c r="B288" s="40">
        <v>211</v>
      </c>
      <c r="C288" s="20" t="s">
        <v>72</v>
      </c>
      <c r="D288" s="5" t="s">
        <v>194</v>
      </c>
      <c r="E288" s="5">
        <v>6.25</v>
      </c>
      <c r="F288" s="5"/>
      <c r="G288" s="5">
        <v>10.38</v>
      </c>
      <c r="H288" s="5">
        <v>23.85</v>
      </c>
      <c r="I288" s="15">
        <v>214.72</v>
      </c>
      <c r="J288" s="37">
        <v>0.05</v>
      </c>
      <c r="K288" s="37">
        <v>0.02</v>
      </c>
      <c r="L288" s="37">
        <v>0</v>
      </c>
      <c r="M288" s="37">
        <v>77.8</v>
      </c>
      <c r="N288" s="37">
        <v>0.68</v>
      </c>
    </row>
    <row r="289" spans="1:14" ht="15" thickBot="1" x14ac:dyDescent="0.35">
      <c r="A289" s="34" t="s">
        <v>37</v>
      </c>
      <c r="B289" s="40" t="s">
        <v>37</v>
      </c>
      <c r="C289" s="20" t="s">
        <v>90</v>
      </c>
      <c r="D289" s="5">
        <v>200</v>
      </c>
      <c r="E289" s="5">
        <v>0.75</v>
      </c>
      <c r="F289" s="5">
        <v>0</v>
      </c>
      <c r="G289" s="5">
        <v>0.15</v>
      </c>
      <c r="H289" s="5">
        <v>14.85</v>
      </c>
      <c r="I289" s="15">
        <v>64.5</v>
      </c>
      <c r="J289" s="60">
        <v>0.02</v>
      </c>
      <c r="K289" s="60">
        <v>0.01</v>
      </c>
      <c r="L289" s="60">
        <v>3</v>
      </c>
      <c r="M289" s="60">
        <v>10.5</v>
      </c>
      <c r="N289" s="60">
        <v>2.1</v>
      </c>
    </row>
    <row r="290" spans="1:14" ht="15" thickBot="1" x14ac:dyDescent="0.35">
      <c r="A290" s="34" t="s">
        <v>37</v>
      </c>
      <c r="B290" s="40" t="s">
        <v>37</v>
      </c>
      <c r="C290" s="20" t="s">
        <v>7</v>
      </c>
      <c r="D290" s="5">
        <v>25</v>
      </c>
      <c r="E290" s="5">
        <v>2.63</v>
      </c>
      <c r="F290" s="5">
        <v>0</v>
      </c>
      <c r="G290" s="5">
        <v>1.3</v>
      </c>
      <c r="H290" s="5">
        <v>17.989999999999998</v>
      </c>
      <c r="I290" s="11">
        <v>91.7</v>
      </c>
      <c r="J290" s="37">
        <v>0.04</v>
      </c>
      <c r="K290" s="37">
        <v>0.01</v>
      </c>
      <c r="L290" s="37">
        <v>0</v>
      </c>
      <c r="M290" s="37">
        <v>7.6</v>
      </c>
      <c r="N290" s="37">
        <v>0.48</v>
      </c>
    </row>
    <row r="291" spans="1:14" ht="15" thickBot="1" x14ac:dyDescent="0.35">
      <c r="A291" s="34" t="s">
        <v>37</v>
      </c>
      <c r="B291" s="40" t="s">
        <v>37</v>
      </c>
      <c r="C291" s="20" t="s">
        <v>154</v>
      </c>
      <c r="D291" s="5">
        <v>85</v>
      </c>
      <c r="E291" s="5">
        <v>0.2</v>
      </c>
      <c r="F291" s="5">
        <v>0</v>
      </c>
      <c r="G291" s="5">
        <v>0.15</v>
      </c>
      <c r="H291" s="5">
        <v>5.15</v>
      </c>
      <c r="I291" s="15">
        <v>23.5</v>
      </c>
      <c r="J291" s="37">
        <v>0.02</v>
      </c>
      <c r="K291" s="37">
        <v>0.02</v>
      </c>
      <c r="L291" s="37">
        <v>3</v>
      </c>
      <c r="M291" s="37">
        <v>7.2</v>
      </c>
      <c r="N291" s="37">
        <v>1.38</v>
      </c>
    </row>
    <row r="292" spans="1:14" ht="15" thickBot="1" x14ac:dyDescent="0.35">
      <c r="A292" s="34"/>
      <c r="B292" s="40"/>
      <c r="C292" s="20"/>
      <c r="D292" s="5"/>
      <c r="E292" s="17">
        <f t="shared" ref="E292:N292" si="43">E288+E289+E290+E291</f>
        <v>9.8299999999999983</v>
      </c>
      <c r="F292" s="17">
        <f t="shared" si="43"/>
        <v>0</v>
      </c>
      <c r="G292" s="17">
        <f t="shared" si="43"/>
        <v>11.980000000000002</v>
      </c>
      <c r="H292" s="17">
        <f t="shared" si="43"/>
        <v>61.839999999999996</v>
      </c>
      <c r="I292" s="17">
        <f t="shared" si="43"/>
        <v>394.42</v>
      </c>
      <c r="J292" s="17">
        <f t="shared" si="43"/>
        <v>0.13</v>
      </c>
      <c r="K292" s="17">
        <f t="shared" si="43"/>
        <v>0.06</v>
      </c>
      <c r="L292" s="17">
        <f t="shared" si="43"/>
        <v>6</v>
      </c>
      <c r="M292" s="17">
        <f t="shared" si="43"/>
        <v>103.1</v>
      </c>
      <c r="N292" s="17">
        <f t="shared" si="43"/>
        <v>4.6400000000000006</v>
      </c>
    </row>
    <row r="293" spans="1:14" ht="15" thickBot="1" x14ac:dyDescent="0.35">
      <c r="A293" s="34"/>
      <c r="B293" s="40"/>
      <c r="C293" s="20"/>
      <c r="D293" s="5"/>
      <c r="E293" s="5"/>
      <c r="F293" s="5"/>
      <c r="G293" s="5"/>
      <c r="H293" s="5"/>
      <c r="I293" s="24"/>
      <c r="J293" s="43"/>
      <c r="K293" s="43"/>
      <c r="L293" s="43"/>
      <c r="M293" s="43"/>
      <c r="N293" s="43"/>
    </row>
    <row r="294" spans="1:14" ht="15" thickBot="1" x14ac:dyDescent="0.35">
      <c r="A294" s="34"/>
      <c r="B294" s="40"/>
      <c r="C294" s="20" t="s">
        <v>12</v>
      </c>
      <c r="D294" s="5"/>
      <c r="E294" s="17">
        <f t="shared" ref="E294:N294" si="44">E271+E277+E285+E292</f>
        <v>54.86999999999999</v>
      </c>
      <c r="F294" s="17">
        <f t="shared" si="44"/>
        <v>1.2</v>
      </c>
      <c r="G294" s="17">
        <f t="shared" si="44"/>
        <v>58.43</v>
      </c>
      <c r="H294" s="17">
        <f t="shared" si="44"/>
        <v>250.57</v>
      </c>
      <c r="I294" s="17">
        <f t="shared" si="44"/>
        <v>1774.22</v>
      </c>
      <c r="J294" s="17">
        <f t="shared" si="44"/>
        <v>0.70000000000000007</v>
      </c>
      <c r="K294" s="17">
        <f t="shared" si="44"/>
        <v>0.37000000000000005</v>
      </c>
      <c r="L294" s="17">
        <f t="shared" si="44"/>
        <v>56.61</v>
      </c>
      <c r="M294" s="17">
        <f t="shared" si="44"/>
        <v>656.57</v>
      </c>
      <c r="N294" s="17">
        <f t="shared" si="44"/>
        <v>16.27</v>
      </c>
    </row>
    <row r="295" spans="1:14" ht="24.6" thickBot="1" x14ac:dyDescent="0.35">
      <c r="A295" s="45"/>
      <c r="B295" s="40"/>
      <c r="C295" s="20" t="s">
        <v>13</v>
      </c>
      <c r="D295" s="5"/>
      <c r="E295" s="48">
        <f>E294*4/H294</f>
        <v>0.87592289579758142</v>
      </c>
      <c r="F295" s="48"/>
      <c r="G295" s="48">
        <f>G294*4/H294</f>
        <v>0.9327533224248713</v>
      </c>
      <c r="H295" s="48">
        <v>4</v>
      </c>
      <c r="I295" s="15"/>
      <c r="J295" s="43"/>
      <c r="K295" s="43"/>
      <c r="L295" s="43"/>
      <c r="M295" s="43"/>
      <c r="N295" s="43"/>
    </row>
    <row r="296" spans="1:14" ht="15" thickBot="1" x14ac:dyDescent="0.35">
      <c r="A296" s="176" t="s">
        <v>32</v>
      </c>
      <c r="B296" s="176"/>
      <c r="C296" s="176"/>
      <c r="D296" s="176"/>
      <c r="E296" s="176"/>
      <c r="F296" s="176"/>
      <c r="G296" s="176"/>
      <c r="H296" s="176"/>
      <c r="I296" s="176"/>
      <c r="J296" s="176"/>
      <c r="K296" s="176"/>
      <c r="L296" s="176"/>
      <c r="M296" s="176"/>
      <c r="N296" s="177"/>
    </row>
    <row r="297" spans="1:14" ht="15" thickBot="1" x14ac:dyDescent="0.35">
      <c r="A297" s="176" t="s">
        <v>6</v>
      </c>
      <c r="B297" s="176"/>
      <c r="C297" s="176"/>
      <c r="D297" s="176"/>
      <c r="E297" s="176"/>
      <c r="F297" s="176"/>
      <c r="G297" s="176"/>
      <c r="H297" s="176"/>
      <c r="I297" s="176"/>
      <c r="J297" s="176"/>
      <c r="K297" s="176"/>
      <c r="L297" s="176"/>
      <c r="M297" s="176"/>
      <c r="N297" s="177"/>
    </row>
    <row r="298" spans="1:14" ht="24.6" thickBot="1" x14ac:dyDescent="0.35">
      <c r="A298" s="34" t="s">
        <v>36</v>
      </c>
      <c r="B298" s="40">
        <v>189</v>
      </c>
      <c r="C298" s="20" t="s">
        <v>58</v>
      </c>
      <c r="D298" s="5" t="s">
        <v>83</v>
      </c>
      <c r="E298" s="5">
        <v>6.8</v>
      </c>
      <c r="F298" s="5">
        <v>0</v>
      </c>
      <c r="G298" s="5">
        <v>10</v>
      </c>
      <c r="H298" s="5">
        <v>25.2</v>
      </c>
      <c r="I298" s="15">
        <v>217.33</v>
      </c>
      <c r="J298" s="37">
        <v>0.13</v>
      </c>
      <c r="K298" s="37">
        <v>0.08</v>
      </c>
      <c r="L298" s="37">
        <v>1.33</v>
      </c>
      <c r="M298" s="37">
        <v>156</v>
      </c>
      <c r="N298" s="37">
        <v>2.67</v>
      </c>
    </row>
    <row r="299" spans="1:14" ht="15" thickBot="1" x14ac:dyDescent="0.35">
      <c r="A299" s="34" t="s">
        <v>36</v>
      </c>
      <c r="B299" s="40">
        <v>430</v>
      </c>
      <c r="C299" s="20" t="s">
        <v>10</v>
      </c>
      <c r="D299" s="5">
        <v>180</v>
      </c>
      <c r="E299" s="5">
        <v>0.1</v>
      </c>
      <c r="F299" s="5">
        <v>0</v>
      </c>
      <c r="G299" s="5">
        <v>0</v>
      </c>
      <c r="H299" s="5">
        <v>9.6999999999999993</v>
      </c>
      <c r="I299" s="15">
        <v>37</v>
      </c>
      <c r="J299" s="37">
        <v>0</v>
      </c>
      <c r="K299" s="37">
        <v>0</v>
      </c>
      <c r="L299" s="37">
        <v>0</v>
      </c>
      <c r="M299" s="37">
        <v>5</v>
      </c>
      <c r="N299" s="37">
        <v>1</v>
      </c>
    </row>
    <row r="300" spans="1:14" ht="15" thickBot="1" x14ac:dyDescent="0.35">
      <c r="A300" s="34" t="s">
        <v>36</v>
      </c>
      <c r="B300" s="40">
        <v>14</v>
      </c>
      <c r="C300" s="20" t="s">
        <v>42</v>
      </c>
      <c r="D300" s="5">
        <v>15</v>
      </c>
      <c r="E300" s="5">
        <v>4.0199999999999996</v>
      </c>
      <c r="F300" s="5">
        <v>4.0199999999999996</v>
      </c>
      <c r="G300" s="5">
        <v>4.3499999999999996</v>
      </c>
      <c r="H300" s="5">
        <v>0</v>
      </c>
      <c r="I300" s="15">
        <v>55.5</v>
      </c>
      <c r="J300" s="37">
        <v>0.01</v>
      </c>
      <c r="K300" s="37">
        <v>0.01</v>
      </c>
      <c r="L300" s="37">
        <v>0</v>
      </c>
      <c r="M300" s="37">
        <v>132</v>
      </c>
      <c r="N300" s="37">
        <v>0.15</v>
      </c>
    </row>
    <row r="301" spans="1:14" ht="15" thickBot="1" x14ac:dyDescent="0.35">
      <c r="A301" s="34" t="s">
        <v>37</v>
      </c>
      <c r="B301" s="40" t="s">
        <v>37</v>
      </c>
      <c r="C301" s="20" t="s">
        <v>7</v>
      </c>
      <c r="D301" s="5">
        <v>30</v>
      </c>
      <c r="E301" s="5">
        <v>2.63</v>
      </c>
      <c r="F301" s="5">
        <v>0</v>
      </c>
      <c r="G301" s="5">
        <v>1.3</v>
      </c>
      <c r="H301" s="5">
        <v>17.989999999999998</v>
      </c>
      <c r="I301" s="11">
        <v>91.7</v>
      </c>
      <c r="J301" s="37">
        <v>0.04</v>
      </c>
      <c r="K301" s="37">
        <v>0.01</v>
      </c>
      <c r="L301" s="37">
        <v>0</v>
      </c>
      <c r="M301" s="37">
        <v>7.6</v>
      </c>
      <c r="N301" s="37">
        <v>0.48</v>
      </c>
    </row>
    <row r="302" spans="1:14" ht="15" thickBot="1" x14ac:dyDescent="0.35">
      <c r="A302" s="34"/>
      <c r="B302" s="40"/>
      <c r="C302" s="20"/>
      <c r="D302" s="5"/>
      <c r="E302" s="5">
        <v>16.37</v>
      </c>
      <c r="F302" s="5">
        <f t="shared" ref="F302:N302" si="45">SUM(F298:F301)</f>
        <v>4.0199999999999996</v>
      </c>
      <c r="G302" s="5">
        <f t="shared" si="45"/>
        <v>15.65</v>
      </c>
      <c r="H302" s="5">
        <f t="shared" si="45"/>
        <v>52.89</v>
      </c>
      <c r="I302" s="23">
        <f t="shared" si="45"/>
        <v>401.53000000000003</v>
      </c>
      <c r="J302" s="23">
        <f t="shared" si="45"/>
        <v>0.18000000000000002</v>
      </c>
      <c r="K302" s="23">
        <f t="shared" si="45"/>
        <v>9.9999999999999992E-2</v>
      </c>
      <c r="L302" s="23">
        <f t="shared" si="45"/>
        <v>1.33</v>
      </c>
      <c r="M302" s="23">
        <f t="shared" si="45"/>
        <v>300.60000000000002</v>
      </c>
      <c r="N302" s="23">
        <f t="shared" si="45"/>
        <v>4.3</v>
      </c>
    </row>
    <row r="303" spans="1:14" ht="15" thickBot="1" x14ac:dyDescent="0.35">
      <c r="A303" s="45"/>
      <c r="B303" s="40"/>
      <c r="C303" s="20"/>
      <c r="D303" s="5"/>
      <c r="E303" s="5"/>
      <c r="F303" s="5"/>
      <c r="G303" s="5"/>
      <c r="H303" s="5"/>
      <c r="I303" s="24"/>
      <c r="J303" s="43"/>
      <c r="K303" s="43"/>
      <c r="L303" s="43"/>
      <c r="M303" s="43"/>
      <c r="N303" s="43"/>
    </row>
    <row r="304" spans="1:14" ht="15" thickBot="1" x14ac:dyDescent="0.35">
      <c r="A304" s="175" t="s">
        <v>153</v>
      </c>
      <c r="B304" s="176"/>
      <c r="C304" s="176"/>
      <c r="D304" s="176"/>
      <c r="E304" s="176"/>
      <c r="F304" s="176"/>
      <c r="G304" s="176"/>
      <c r="H304" s="176"/>
      <c r="I304" s="176"/>
      <c r="J304" s="176"/>
      <c r="K304" s="176"/>
      <c r="L304" s="176"/>
      <c r="M304" s="176"/>
      <c r="N304" s="177"/>
    </row>
    <row r="305" spans="1:14" ht="15" thickBot="1" x14ac:dyDescent="0.35">
      <c r="A305" s="34" t="s">
        <v>36</v>
      </c>
      <c r="B305" s="40">
        <v>434</v>
      </c>
      <c r="C305" s="20" t="s">
        <v>63</v>
      </c>
      <c r="D305" s="5">
        <v>180</v>
      </c>
      <c r="E305" s="5">
        <v>6.1</v>
      </c>
      <c r="F305" s="5">
        <v>0</v>
      </c>
      <c r="G305" s="5">
        <v>5.3</v>
      </c>
      <c r="H305" s="5">
        <v>10.11</v>
      </c>
      <c r="I305" s="15">
        <v>113</v>
      </c>
      <c r="J305" s="37">
        <v>7.0000000000000007E-2</v>
      </c>
      <c r="K305" s="37">
        <v>0.04</v>
      </c>
      <c r="L305" s="37">
        <v>2.7</v>
      </c>
      <c r="M305" s="37">
        <v>226.8</v>
      </c>
      <c r="N305" s="37">
        <v>1.8</v>
      </c>
    </row>
    <row r="306" spans="1:14" ht="15" thickBot="1" x14ac:dyDescent="0.35">
      <c r="A306" s="34"/>
      <c r="B306" s="34"/>
      <c r="C306" s="18"/>
      <c r="D306" s="15"/>
      <c r="E306" s="15"/>
      <c r="F306" s="15"/>
      <c r="G306" s="15"/>
      <c r="H306" s="15"/>
      <c r="I306" s="25"/>
      <c r="J306" s="43"/>
      <c r="K306" s="43"/>
      <c r="L306" s="43"/>
      <c r="M306" s="43"/>
      <c r="N306" s="43"/>
    </row>
    <row r="307" spans="1:14" ht="15" thickBot="1" x14ac:dyDescent="0.35">
      <c r="A307" s="34"/>
      <c r="B307" s="34"/>
      <c r="C307" s="18"/>
      <c r="D307" s="15"/>
      <c r="E307" s="17">
        <f t="shared" ref="E307:N307" si="46">SUM(E305:E306)</f>
        <v>6.1</v>
      </c>
      <c r="F307" s="17">
        <f t="shared" si="46"/>
        <v>0</v>
      </c>
      <c r="G307" s="17">
        <f t="shared" si="46"/>
        <v>5.3</v>
      </c>
      <c r="H307" s="17">
        <f t="shared" si="46"/>
        <v>10.11</v>
      </c>
      <c r="I307" s="17">
        <f t="shared" si="46"/>
        <v>113</v>
      </c>
      <c r="J307" s="17">
        <f t="shared" si="46"/>
        <v>7.0000000000000007E-2</v>
      </c>
      <c r="K307" s="17">
        <f t="shared" si="46"/>
        <v>0.04</v>
      </c>
      <c r="L307" s="17">
        <f t="shared" si="46"/>
        <v>2.7</v>
      </c>
      <c r="M307" s="17">
        <f t="shared" si="46"/>
        <v>226.8</v>
      </c>
      <c r="N307" s="17">
        <f t="shared" si="46"/>
        <v>1.8</v>
      </c>
    </row>
    <row r="308" spans="1:14" ht="15" thickBot="1" x14ac:dyDescent="0.35">
      <c r="A308" s="176" t="s">
        <v>8</v>
      </c>
      <c r="B308" s="176"/>
      <c r="C308" s="176"/>
      <c r="D308" s="176"/>
      <c r="E308" s="176"/>
      <c r="F308" s="176"/>
      <c r="G308" s="176"/>
      <c r="H308" s="176"/>
      <c r="I308" s="176"/>
      <c r="J308" s="176"/>
      <c r="K308" s="176"/>
      <c r="L308" s="176"/>
      <c r="M308" s="176"/>
      <c r="N308" s="177"/>
    </row>
    <row r="309" spans="1:14" ht="48.6" thickBot="1" x14ac:dyDescent="0.35">
      <c r="A309" s="61" t="s">
        <v>36</v>
      </c>
      <c r="B309" s="61" t="s">
        <v>185</v>
      </c>
      <c r="C309" s="18" t="s">
        <v>190</v>
      </c>
      <c r="D309" s="12">
        <v>60</v>
      </c>
      <c r="E309" s="12">
        <v>0.72</v>
      </c>
      <c r="F309" s="12">
        <v>0</v>
      </c>
      <c r="G309" s="12">
        <v>2.2999999999999998</v>
      </c>
      <c r="H309" s="12">
        <v>3.47</v>
      </c>
      <c r="I309" s="11">
        <v>37.35</v>
      </c>
      <c r="J309" s="37">
        <v>0.01</v>
      </c>
      <c r="K309" s="37">
        <v>0.01</v>
      </c>
      <c r="L309" s="37">
        <v>10.8</v>
      </c>
      <c r="M309" s="37">
        <v>19.600000000000001</v>
      </c>
      <c r="N309" s="37">
        <v>0.28000000000000003</v>
      </c>
    </row>
    <row r="310" spans="1:14" ht="36.6" thickBot="1" x14ac:dyDescent="0.35">
      <c r="A310" s="61" t="s">
        <v>36</v>
      </c>
      <c r="B310" s="62">
        <v>95</v>
      </c>
      <c r="C310" s="20" t="s">
        <v>191</v>
      </c>
      <c r="D310" s="5" t="s">
        <v>82</v>
      </c>
      <c r="E310" s="5">
        <v>3</v>
      </c>
      <c r="F310" s="5">
        <v>0</v>
      </c>
      <c r="G310" s="5">
        <v>4.2</v>
      </c>
      <c r="H310" s="5">
        <v>10.199999999999999</v>
      </c>
      <c r="I310" s="15">
        <v>91</v>
      </c>
      <c r="J310" s="37">
        <v>0.08</v>
      </c>
      <c r="K310" s="37">
        <v>0.04</v>
      </c>
      <c r="L310" s="37">
        <v>11</v>
      </c>
      <c r="M310" s="37">
        <v>30</v>
      </c>
      <c r="N310" s="37">
        <v>0.8</v>
      </c>
    </row>
    <row r="311" spans="1:14" ht="24.6" thickBot="1" x14ac:dyDescent="0.35">
      <c r="A311" s="34" t="s">
        <v>36</v>
      </c>
      <c r="B311" s="40">
        <v>315</v>
      </c>
      <c r="C311" s="20" t="s">
        <v>44</v>
      </c>
      <c r="D311" s="5">
        <v>50</v>
      </c>
      <c r="E311" s="5">
        <v>8.6999999999999993</v>
      </c>
      <c r="F311" s="5">
        <v>0</v>
      </c>
      <c r="G311" s="5">
        <v>4.9000000000000004</v>
      </c>
      <c r="H311" s="5">
        <v>5.5</v>
      </c>
      <c r="I311" s="15">
        <v>102</v>
      </c>
      <c r="J311" s="37">
        <v>0.04</v>
      </c>
      <c r="K311" s="37">
        <v>0.01</v>
      </c>
      <c r="L311" s="37">
        <v>8</v>
      </c>
      <c r="M311" s="37">
        <v>42.9</v>
      </c>
      <c r="N311" s="37">
        <v>1.1000000000000001</v>
      </c>
    </row>
    <row r="312" spans="1:14" ht="15" thickBot="1" x14ac:dyDescent="0.35">
      <c r="A312" s="34" t="s">
        <v>36</v>
      </c>
      <c r="B312" s="40">
        <v>371</v>
      </c>
      <c r="C312" s="20" t="s">
        <v>23</v>
      </c>
      <c r="D312" s="5">
        <v>20</v>
      </c>
      <c r="E312" s="5">
        <v>0.3</v>
      </c>
      <c r="F312" s="5">
        <v>0</v>
      </c>
      <c r="G312" s="5">
        <v>1</v>
      </c>
      <c r="H312" s="5">
        <v>0.6</v>
      </c>
      <c r="I312" s="15">
        <v>15.4</v>
      </c>
      <c r="J312" s="37">
        <v>0.01</v>
      </c>
      <c r="K312" s="37">
        <v>0.01</v>
      </c>
      <c r="L312" s="37">
        <v>0</v>
      </c>
      <c r="M312" s="37">
        <v>4.8</v>
      </c>
      <c r="N312" s="37">
        <v>0.03</v>
      </c>
    </row>
    <row r="313" spans="1:14" ht="15" thickBot="1" x14ac:dyDescent="0.35">
      <c r="A313" s="34" t="s">
        <v>36</v>
      </c>
      <c r="B313" s="40">
        <v>335</v>
      </c>
      <c r="C313" s="20" t="s">
        <v>40</v>
      </c>
      <c r="D313" s="5">
        <v>150</v>
      </c>
      <c r="E313" s="5">
        <v>3.73</v>
      </c>
      <c r="F313" s="5">
        <v>0</v>
      </c>
      <c r="G313" s="5">
        <v>6.48</v>
      </c>
      <c r="H313" s="5">
        <v>24.3</v>
      </c>
      <c r="I313" s="15">
        <v>169.2</v>
      </c>
      <c r="J313" s="37">
        <v>0.14000000000000001</v>
      </c>
      <c r="K313" s="37">
        <v>0.08</v>
      </c>
      <c r="L313" s="37">
        <v>5</v>
      </c>
      <c r="M313" s="37">
        <v>47</v>
      </c>
      <c r="N313" s="37">
        <v>1.1000000000000001</v>
      </c>
    </row>
    <row r="314" spans="1:14" ht="15" thickBot="1" x14ac:dyDescent="0.35">
      <c r="A314" s="34" t="s">
        <v>37</v>
      </c>
      <c r="B314" s="40" t="s">
        <v>37</v>
      </c>
      <c r="C314" s="20" t="s">
        <v>66</v>
      </c>
      <c r="D314" s="5">
        <v>180</v>
      </c>
      <c r="E314" s="5">
        <v>0.75</v>
      </c>
      <c r="F314" s="5">
        <v>0</v>
      </c>
      <c r="G314" s="5">
        <v>0.15</v>
      </c>
      <c r="H314" s="5">
        <v>14.85</v>
      </c>
      <c r="I314" s="15">
        <v>64.5</v>
      </c>
      <c r="J314" s="60">
        <v>0.02</v>
      </c>
      <c r="K314" s="60">
        <v>0.01</v>
      </c>
      <c r="L314" s="60">
        <v>3</v>
      </c>
      <c r="M314" s="60">
        <v>10.5</v>
      </c>
      <c r="N314" s="60">
        <v>2.1</v>
      </c>
    </row>
    <row r="315" spans="1:14" ht="15" thickBot="1" x14ac:dyDescent="0.35">
      <c r="A315" s="34" t="s">
        <v>37</v>
      </c>
      <c r="B315" s="40" t="s">
        <v>37</v>
      </c>
      <c r="C315" s="20" t="s">
        <v>7</v>
      </c>
      <c r="D315" s="5">
        <v>30</v>
      </c>
      <c r="E315" s="5">
        <v>2.63</v>
      </c>
      <c r="F315" s="5">
        <v>0</v>
      </c>
      <c r="G315" s="5">
        <v>1.3</v>
      </c>
      <c r="H315" s="5">
        <v>17.989999999999998</v>
      </c>
      <c r="I315" s="11">
        <v>91.7</v>
      </c>
      <c r="J315" s="37">
        <v>0.04</v>
      </c>
      <c r="K315" s="37">
        <v>0.01</v>
      </c>
      <c r="L315" s="37">
        <v>0</v>
      </c>
      <c r="M315" s="37">
        <v>7.6</v>
      </c>
      <c r="N315" s="37">
        <v>0.48</v>
      </c>
    </row>
    <row r="316" spans="1:14" ht="24.6" thickBot="1" x14ac:dyDescent="0.35">
      <c r="A316" s="34" t="s">
        <v>37</v>
      </c>
      <c r="B316" s="40" t="s">
        <v>37</v>
      </c>
      <c r="C316" s="20" t="s">
        <v>139</v>
      </c>
      <c r="D316" s="5">
        <v>45</v>
      </c>
      <c r="E316" s="5">
        <v>2.48</v>
      </c>
      <c r="F316" s="5">
        <v>0</v>
      </c>
      <c r="G316" s="5">
        <v>0.9</v>
      </c>
      <c r="H316" s="5">
        <v>25.05</v>
      </c>
      <c r="I316" s="15">
        <v>130.5</v>
      </c>
      <c r="J316" s="37">
        <v>0.08</v>
      </c>
      <c r="K316" s="37">
        <v>0.04</v>
      </c>
      <c r="L316" s="37">
        <v>0</v>
      </c>
      <c r="M316" s="37">
        <v>13.05</v>
      </c>
      <c r="N316" s="37">
        <v>1.62</v>
      </c>
    </row>
    <row r="317" spans="1:14" ht="15" thickBot="1" x14ac:dyDescent="0.35">
      <c r="A317" s="34"/>
      <c r="B317" s="40"/>
      <c r="C317" s="20"/>
      <c r="D317" s="5"/>
      <c r="E317" s="6">
        <f t="shared" ref="E317:N317" si="47">SUM(E309:E316)</f>
        <v>22.31</v>
      </c>
      <c r="F317" s="6">
        <f t="shared" si="47"/>
        <v>0</v>
      </c>
      <c r="G317" s="6">
        <f t="shared" si="47"/>
        <v>21.23</v>
      </c>
      <c r="H317" s="6">
        <f t="shared" si="47"/>
        <v>101.96000000000001</v>
      </c>
      <c r="I317" s="6">
        <f t="shared" si="47"/>
        <v>701.65</v>
      </c>
      <c r="J317" s="6">
        <f t="shared" si="47"/>
        <v>0.42000000000000004</v>
      </c>
      <c r="K317" s="6">
        <f t="shared" si="47"/>
        <v>0.21000000000000005</v>
      </c>
      <c r="L317" s="6">
        <f t="shared" si="47"/>
        <v>37.799999999999997</v>
      </c>
      <c r="M317" s="6">
        <f t="shared" si="47"/>
        <v>175.45000000000002</v>
      </c>
      <c r="N317" s="6">
        <f t="shared" si="47"/>
        <v>7.5100000000000007</v>
      </c>
    </row>
    <row r="318" spans="1:14" ht="15" thickBot="1" x14ac:dyDescent="0.35">
      <c r="A318" s="34"/>
      <c r="B318" s="40"/>
      <c r="C318" s="20"/>
      <c r="D318" s="5"/>
      <c r="E318" s="5"/>
      <c r="F318" s="5"/>
      <c r="G318" s="5"/>
      <c r="H318" s="5"/>
      <c r="I318" s="24"/>
      <c r="J318" s="43"/>
      <c r="K318" s="43"/>
      <c r="L318" s="43"/>
      <c r="M318" s="43"/>
      <c r="N318" s="43"/>
    </row>
    <row r="319" spans="1:14" ht="15" thickBot="1" x14ac:dyDescent="0.35">
      <c r="A319" s="176" t="s">
        <v>9</v>
      </c>
      <c r="B319" s="176"/>
      <c r="C319" s="176"/>
      <c r="D319" s="176"/>
      <c r="E319" s="176"/>
      <c r="F319" s="176"/>
      <c r="G319" s="176"/>
      <c r="H319" s="176"/>
      <c r="I319" s="176"/>
      <c r="J319" s="176"/>
      <c r="K319" s="176"/>
      <c r="L319" s="176"/>
      <c r="M319" s="176"/>
      <c r="N319" s="177"/>
    </row>
    <row r="320" spans="1:14" ht="15" thickBot="1" x14ac:dyDescent="0.35">
      <c r="A320" s="34" t="s">
        <v>36</v>
      </c>
      <c r="B320" s="34">
        <v>471</v>
      </c>
      <c r="C320" s="20" t="s">
        <v>75</v>
      </c>
      <c r="D320" s="5">
        <v>60</v>
      </c>
      <c r="E320" s="5">
        <v>5.04</v>
      </c>
      <c r="F320" s="5">
        <v>0</v>
      </c>
      <c r="G320" s="5">
        <v>4.2</v>
      </c>
      <c r="H320" s="5">
        <v>38.08</v>
      </c>
      <c r="I320" s="11">
        <v>212.8</v>
      </c>
      <c r="J320" s="37">
        <v>7.0000000000000007E-2</v>
      </c>
      <c r="K320" s="37">
        <v>0.04</v>
      </c>
      <c r="L320" s="37">
        <v>0</v>
      </c>
      <c r="M320" s="37">
        <v>9</v>
      </c>
      <c r="N320" s="37">
        <v>0.4</v>
      </c>
    </row>
    <row r="321" spans="1:14" ht="24.6" thickBot="1" x14ac:dyDescent="0.35">
      <c r="A321" s="34" t="s">
        <v>36</v>
      </c>
      <c r="B321" s="44">
        <v>129</v>
      </c>
      <c r="C321" s="20" t="s">
        <v>70</v>
      </c>
      <c r="D321" s="5">
        <v>150</v>
      </c>
      <c r="E321" s="5">
        <v>1.68</v>
      </c>
      <c r="F321" s="5">
        <v>0</v>
      </c>
      <c r="G321" s="5">
        <v>1.36</v>
      </c>
      <c r="H321" s="5">
        <v>7.2</v>
      </c>
      <c r="I321" s="74">
        <v>49.6</v>
      </c>
      <c r="J321" s="37">
        <v>0.04</v>
      </c>
      <c r="K321" s="37">
        <v>0.02</v>
      </c>
      <c r="L321" s="37">
        <v>6.4</v>
      </c>
      <c r="M321" s="37">
        <v>31.2</v>
      </c>
      <c r="N321" s="37">
        <v>0.8</v>
      </c>
    </row>
    <row r="322" spans="1:14" ht="15" thickBot="1" x14ac:dyDescent="0.35">
      <c r="A322" s="34" t="s">
        <v>37</v>
      </c>
      <c r="B322" s="40" t="s">
        <v>37</v>
      </c>
      <c r="C322" s="20" t="s">
        <v>74</v>
      </c>
      <c r="D322" s="5">
        <v>180</v>
      </c>
      <c r="E322" s="5">
        <v>4.5</v>
      </c>
      <c r="F322" s="5">
        <v>0</v>
      </c>
      <c r="G322" s="5">
        <v>0.15</v>
      </c>
      <c r="H322" s="5">
        <v>6</v>
      </c>
      <c r="I322" s="15">
        <v>46.5</v>
      </c>
      <c r="J322" s="37">
        <v>7.0000000000000007E-2</v>
      </c>
      <c r="K322" s="37">
        <v>0.04</v>
      </c>
      <c r="L322" s="37">
        <v>1.78</v>
      </c>
      <c r="M322" s="37">
        <v>224</v>
      </c>
      <c r="N322" s="37">
        <v>0</v>
      </c>
    </row>
    <row r="323" spans="1:14" ht="15" thickBot="1" x14ac:dyDescent="0.35">
      <c r="A323" s="34" t="s">
        <v>37</v>
      </c>
      <c r="B323" s="40" t="s">
        <v>37</v>
      </c>
      <c r="C323" s="20" t="s">
        <v>46</v>
      </c>
      <c r="D323" s="5">
        <v>75</v>
      </c>
      <c r="E323" s="5">
        <v>0.72</v>
      </c>
      <c r="F323" s="5">
        <v>0</v>
      </c>
      <c r="G323" s="5">
        <v>0.18</v>
      </c>
      <c r="H323" s="5">
        <v>6.75</v>
      </c>
      <c r="I323" s="15">
        <v>34.200000000000003</v>
      </c>
      <c r="J323" s="37">
        <v>0.06</v>
      </c>
      <c r="K323" s="37">
        <v>0.03</v>
      </c>
      <c r="L323" s="37">
        <v>38</v>
      </c>
      <c r="M323" s="37">
        <v>35</v>
      </c>
      <c r="N323" s="37">
        <v>0.1</v>
      </c>
    </row>
    <row r="324" spans="1:14" ht="15" thickBot="1" x14ac:dyDescent="0.35">
      <c r="A324" s="34"/>
      <c r="B324" s="40"/>
      <c r="C324" s="20"/>
      <c r="D324" s="5"/>
      <c r="E324" s="17">
        <f t="shared" ref="E324:N324" si="48">E320+E321+E322+E323</f>
        <v>11.94</v>
      </c>
      <c r="F324" s="17">
        <f t="shared" si="48"/>
        <v>0</v>
      </c>
      <c r="G324" s="17">
        <f t="shared" si="48"/>
        <v>5.8900000000000006</v>
      </c>
      <c r="H324" s="17">
        <f t="shared" si="48"/>
        <v>58.03</v>
      </c>
      <c r="I324" s="17">
        <f t="shared" si="48"/>
        <v>343.1</v>
      </c>
      <c r="J324" s="17">
        <f t="shared" si="48"/>
        <v>0.24000000000000002</v>
      </c>
      <c r="K324" s="17">
        <f t="shared" si="48"/>
        <v>0.13</v>
      </c>
      <c r="L324" s="17">
        <f t="shared" si="48"/>
        <v>46.18</v>
      </c>
      <c r="M324" s="17">
        <f t="shared" si="48"/>
        <v>299.2</v>
      </c>
      <c r="N324" s="17">
        <f t="shared" si="48"/>
        <v>1.3000000000000003</v>
      </c>
    </row>
    <row r="325" spans="1:14" ht="15" thickBot="1" x14ac:dyDescent="0.35">
      <c r="A325" s="34"/>
      <c r="B325" s="40"/>
      <c r="C325" s="20"/>
      <c r="D325" s="5"/>
      <c r="E325" s="5"/>
      <c r="F325" s="5"/>
      <c r="G325" s="5"/>
      <c r="H325" s="5"/>
      <c r="I325" s="24"/>
      <c r="J325" s="43"/>
      <c r="K325" s="43"/>
      <c r="L325" s="43"/>
      <c r="M325" s="43"/>
      <c r="N325" s="43"/>
    </row>
    <row r="326" spans="1:14" ht="15" thickBot="1" x14ac:dyDescent="0.35">
      <c r="A326" s="34"/>
      <c r="B326" s="40"/>
      <c r="C326" s="20" t="s">
        <v>12</v>
      </c>
      <c r="D326" s="5"/>
      <c r="E326" s="17">
        <f t="shared" ref="E326:N326" si="49">E302+E307+E317+E324</f>
        <v>56.72</v>
      </c>
      <c r="F326" s="17">
        <f t="shared" si="49"/>
        <v>4.0199999999999996</v>
      </c>
      <c r="G326" s="17">
        <f t="shared" si="49"/>
        <v>48.07</v>
      </c>
      <c r="H326" s="17">
        <f t="shared" si="49"/>
        <v>222.99</v>
      </c>
      <c r="I326" s="17">
        <f t="shared" si="49"/>
        <v>1559.2799999999997</v>
      </c>
      <c r="J326" s="17">
        <f t="shared" si="49"/>
        <v>0.91</v>
      </c>
      <c r="K326" s="17">
        <f t="shared" si="49"/>
        <v>0.48000000000000004</v>
      </c>
      <c r="L326" s="17">
        <f t="shared" si="49"/>
        <v>88.009999999999991</v>
      </c>
      <c r="M326" s="17">
        <f t="shared" si="49"/>
        <v>1002.0500000000002</v>
      </c>
      <c r="N326" s="17">
        <f t="shared" si="49"/>
        <v>14.91</v>
      </c>
    </row>
    <row r="327" spans="1:14" ht="24.6" thickBot="1" x14ac:dyDescent="0.35">
      <c r="A327" s="34"/>
      <c r="B327" s="40"/>
      <c r="C327" s="20" t="s">
        <v>13</v>
      </c>
      <c r="D327" s="5"/>
      <c r="E327" s="48">
        <f>E326*4/H326</f>
        <v>1.0174447284631598</v>
      </c>
      <c r="F327" s="48"/>
      <c r="G327" s="48">
        <f>G326*4/H326</f>
        <v>0.86228081976770254</v>
      </c>
      <c r="H327" s="48">
        <v>4</v>
      </c>
      <c r="I327" s="64"/>
      <c r="J327" s="43"/>
      <c r="K327" s="43"/>
      <c r="L327" s="43"/>
      <c r="M327" s="43"/>
      <c r="N327" s="43"/>
    </row>
    <row r="328" spans="1:14" ht="15" thickBot="1" x14ac:dyDescent="0.35">
      <c r="A328" s="34"/>
      <c r="B328" s="34"/>
      <c r="C328" s="20" t="s">
        <v>186</v>
      </c>
      <c r="D328" s="5"/>
      <c r="E328" s="48">
        <f>E46+E77+E109+E141+E174+E205+E234+E264+E294+E326</f>
        <v>632.69500000000005</v>
      </c>
      <c r="F328" s="48">
        <f>F46+F77+F109+F141+F174+F205+F234+F264+F294+F326</f>
        <v>16.675999999999998</v>
      </c>
      <c r="G328" s="48">
        <f>G46+G77+G109+G141+G174+G205+G234+G264+G294+G326</f>
        <v>607.23500000000001</v>
      </c>
      <c r="H328" s="48">
        <f>H46+H77+H109+H141+H174+H205+H234+H264+H294+H326</f>
        <v>2519.8000000000002</v>
      </c>
      <c r="I328" s="48">
        <f>I46+I77+I109+I141+I174+I205+I234+I264+I294+I326</f>
        <v>17542.91</v>
      </c>
      <c r="J328" s="43"/>
      <c r="K328" s="43"/>
      <c r="L328" s="43"/>
      <c r="M328" s="43"/>
      <c r="N328" s="43"/>
    </row>
    <row r="329" spans="1:14" ht="15" thickBot="1" x14ac:dyDescent="0.35">
      <c r="A329" s="34"/>
      <c r="B329" s="34"/>
      <c r="C329" s="20" t="s">
        <v>187</v>
      </c>
      <c r="D329" s="5"/>
      <c r="E329" s="48">
        <f>E328/10</f>
        <v>63.269500000000008</v>
      </c>
      <c r="F329" s="48">
        <f>F328/10</f>
        <v>1.6675999999999997</v>
      </c>
      <c r="G329" s="48">
        <f>G328/10</f>
        <v>60.723500000000001</v>
      </c>
      <c r="H329" s="48">
        <f>H328/10</f>
        <v>251.98000000000002</v>
      </c>
      <c r="I329" s="48">
        <f>I328/10</f>
        <v>1754.2909999999999</v>
      </c>
      <c r="J329" s="43"/>
      <c r="K329" s="43"/>
      <c r="L329" s="43"/>
      <c r="M329" s="43"/>
      <c r="N329" s="43"/>
    </row>
    <row r="330" spans="1:14" x14ac:dyDescent="0.3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</row>
    <row r="331" spans="1:14" ht="15.6" x14ac:dyDescent="0.3">
      <c r="A331" s="59" t="s">
        <v>189</v>
      </c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</row>
    <row r="332" spans="1:14" x14ac:dyDescent="0.3">
      <c r="A332" s="41"/>
      <c r="B332" s="41"/>
      <c r="C332" s="53"/>
      <c r="D332" s="73"/>
      <c r="E332" s="54"/>
      <c r="F332" s="54"/>
      <c r="G332" s="54"/>
      <c r="H332" s="54"/>
      <c r="I332" s="54"/>
      <c r="J332" s="55"/>
      <c r="K332" s="55"/>
      <c r="L332" s="55"/>
      <c r="M332" s="55"/>
      <c r="N332" s="55"/>
    </row>
    <row r="333" spans="1:14" x14ac:dyDescent="0.3">
      <c r="A333" s="41"/>
      <c r="B333" s="41"/>
      <c r="C333" s="53"/>
      <c r="D333" s="73"/>
      <c r="E333" s="73"/>
      <c r="F333" s="73"/>
      <c r="G333" s="73"/>
      <c r="H333" s="73"/>
      <c r="I333" s="73"/>
      <c r="J333" s="55"/>
      <c r="K333" s="55"/>
      <c r="L333" s="55"/>
      <c r="M333" s="55"/>
      <c r="N333" s="55"/>
    </row>
    <row r="334" spans="1:14" x14ac:dyDescent="0.3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</row>
    <row r="335" spans="1:14" x14ac:dyDescent="0.3">
      <c r="A335" s="41"/>
      <c r="B335" s="41"/>
      <c r="C335" s="53"/>
      <c r="D335" s="73"/>
      <c r="E335" s="73"/>
      <c r="F335" s="73"/>
      <c r="G335" s="73"/>
      <c r="H335" s="73"/>
      <c r="I335" s="73"/>
      <c r="J335" s="55"/>
      <c r="K335" s="55"/>
      <c r="L335" s="55"/>
      <c r="M335" s="55"/>
      <c r="N335" s="55"/>
    </row>
    <row r="336" spans="1:14" x14ac:dyDescent="0.3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</row>
    <row r="337" spans="1:14" x14ac:dyDescent="0.3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</row>
    <row r="338" spans="1:14" x14ac:dyDescent="0.3">
      <c r="A338" s="41"/>
      <c r="B338" s="41"/>
      <c r="C338" s="53"/>
      <c r="D338" s="73"/>
      <c r="E338" s="73"/>
      <c r="F338" s="73"/>
      <c r="G338" s="73"/>
      <c r="H338" s="73"/>
      <c r="I338" s="73"/>
      <c r="J338" s="55"/>
      <c r="K338" s="55"/>
      <c r="L338" s="55"/>
      <c r="M338" s="55"/>
      <c r="N338" s="55"/>
    </row>
    <row r="339" spans="1:14" x14ac:dyDescent="0.3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</row>
    <row r="340" spans="1:14" x14ac:dyDescent="0.3">
      <c r="A340" s="41"/>
      <c r="B340" s="41"/>
      <c r="C340" s="53"/>
      <c r="D340" s="73"/>
      <c r="E340" s="73"/>
      <c r="F340" s="73"/>
      <c r="G340" s="73"/>
      <c r="H340" s="73"/>
      <c r="I340" s="73"/>
      <c r="J340" s="55"/>
      <c r="K340" s="55"/>
      <c r="L340" s="55"/>
      <c r="M340" s="55"/>
      <c r="N340" s="55"/>
    </row>
    <row r="341" spans="1:14" x14ac:dyDescent="0.3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</row>
    <row r="342" spans="1:14" x14ac:dyDescent="0.3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</row>
    <row r="343" spans="1:14" x14ac:dyDescent="0.3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</row>
    <row r="344" spans="1:14" x14ac:dyDescent="0.3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</row>
  </sheetData>
  <mergeCells count="69">
    <mergeCell ref="A296:N296"/>
    <mergeCell ref="A297:N297"/>
    <mergeCell ref="A304:N304"/>
    <mergeCell ref="A308:N308"/>
    <mergeCell ref="A319:N319"/>
    <mergeCell ref="A287:N287"/>
    <mergeCell ref="A219:N219"/>
    <mergeCell ref="A228:N228"/>
    <mergeCell ref="A236:N236"/>
    <mergeCell ref="A237:N237"/>
    <mergeCell ref="A244:N244"/>
    <mergeCell ref="A249:N249"/>
    <mergeCell ref="A258:N258"/>
    <mergeCell ref="A266:N266"/>
    <mergeCell ref="A267:N267"/>
    <mergeCell ref="A273:N273"/>
    <mergeCell ref="A278:N278"/>
    <mergeCell ref="A214:N214"/>
    <mergeCell ref="A144:N144"/>
    <mergeCell ref="A151:N151"/>
    <mergeCell ref="A156:N156"/>
    <mergeCell ref="A165:N165"/>
    <mergeCell ref="A176:N176"/>
    <mergeCell ref="A177:N177"/>
    <mergeCell ref="A183:N183"/>
    <mergeCell ref="A188:N188"/>
    <mergeCell ref="A197:N197"/>
    <mergeCell ref="A207:N207"/>
    <mergeCell ref="A208:N208"/>
    <mergeCell ref="A143:N143"/>
    <mergeCell ref="A70:N70"/>
    <mergeCell ref="A79:N79"/>
    <mergeCell ref="A80:N80"/>
    <mergeCell ref="A86:N86"/>
    <mergeCell ref="A91:N91"/>
    <mergeCell ref="A101:N101"/>
    <mergeCell ref="A111:N111"/>
    <mergeCell ref="A112:N112"/>
    <mergeCell ref="A118:N118"/>
    <mergeCell ref="A123:N123"/>
    <mergeCell ref="A133:N133"/>
    <mergeCell ref="S61:T61"/>
    <mergeCell ref="A18:N18"/>
    <mergeCell ref="A24:N24"/>
    <mergeCell ref="A29:N29"/>
    <mergeCell ref="S29:T29"/>
    <mergeCell ref="A38:N38"/>
    <mergeCell ref="S47:T47"/>
    <mergeCell ref="A48:N48"/>
    <mergeCell ref="A49:N49"/>
    <mergeCell ref="R50:S50"/>
    <mergeCell ref="A55:N55"/>
    <mergeCell ref="A60:N60"/>
    <mergeCell ref="A17:N17"/>
    <mergeCell ref="A10:N10"/>
    <mergeCell ref="A11:N11"/>
    <mergeCell ref="A12:N12"/>
    <mergeCell ref="A13:N13"/>
    <mergeCell ref="A14:A16"/>
    <mergeCell ref="B14:B16"/>
    <mergeCell ref="C14:C16"/>
    <mergeCell ref="D14:D16"/>
    <mergeCell ref="E14:H14"/>
    <mergeCell ref="I14:I16"/>
    <mergeCell ref="J14:L15"/>
    <mergeCell ref="M14:N15"/>
    <mergeCell ref="E15:E16"/>
    <mergeCell ref="G15:G16"/>
    <mergeCell ref="H15:H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3 до 7 лет 10 часов </vt:lpstr>
      <vt:lpstr>3-7лет 24 часов новая</vt:lpstr>
      <vt:lpstr>3-7 лет 12 часов</vt:lpstr>
      <vt:lpstr>'3 до 7 лет 10 часов '!Область_печати</vt:lpstr>
      <vt:lpstr>'3-7лет 24 часов новая'!Область_печати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2024-08-09T07:54:24Z</cp:lastPrinted>
  <dcterms:created xsi:type="dcterms:W3CDTF">2010-07-20T11:13:07Z</dcterms:created>
  <dcterms:modified xsi:type="dcterms:W3CDTF">2024-08-09T07:55:58Z</dcterms:modified>
</cp:coreProperties>
</file>